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kealb\Desktop\CT Forms\"/>
    </mc:Choice>
  </mc:AlternateContent>
  <xr:revisionPtr revIDLastSave="0" documentId="8_{465C34CC-2BE3-42DD-906B-3204B90FA7FC}" xr6:coauthVersionLast="47" xr6:coauthVersionMax="47" xr10:uidLastSave="{00000000-0000-0000-0000-000000000000}"/>
  <bookViews>
    <workbookView xWindow="-98" yWindow="-98" windowWidth="22695" windowHeight="14476" tabRatio="615" activeTab="10" xr2:uid="{00000000-000D-0000-FFFF-FFFF00000000}"/>
  </bookViews>
  <sheets>
    <sheet name="Phantom Site Scanning Data Form" sheetId="4" r:id="rId1"/>
    <sheet name="Adult Head SE" sheetId="1" r:id="rId2"/>
    <sheet name="Adult Head DE 1 Scan" sheetId="8" r:id="rId3"/>
    <sheet name="Adult Head DE 2 Scan" sheetId="9" r:id="rId4"/>
    <sheet name="Adult Abd SE " sheetId="10" r:id="rId5"/>
    <sheet name="Adult Abd DE 1 Scan" sheetId="11" r:id="rId6"/>
    <sheet name="Adult Abd DE 2 Scan" sheetId="13" r:id="rId7"/>
    <sheet name="Ped Head SE" sheetId="14" r:id="rId8"/>
    <sheet name="Ped Head DE 1 Scan" sheetId="15" r:id="rId9"/>
    <sheet name="Ped Head DE 2 Scan" sheetId="16" r:id="rId10"/>
    <sheet name="Ped Abd SE" sheetId="17" r:id="rId11"/>
    <sheet name="Ped Abd DE 1 Scan" sheetId="18" r:id="rId12"/>
    <sheet name="Ped Abd DE 2 Scan" sheetId="19" r:id="rId13"/>
    <sheet name="Sheet1" sheetId="6" r:id="rId14"/>
  </sheets>
  <definedNames>
    <definedName name="_xlnm.Print_Area" localSheetId="5">'Adult Abd DE 1 Scan'!$A$1:$D$45</definedName>
    <definedName name="_xlnm.Print_Area" localSheetId="6">'Adult Abd DE 2 Scan'!$A$1:$D$44</definedName>
    <definedName name="_xlnm.Print_Area" localSheetId="4">'Adult Abd SE '!$A$1:$C$43</definedName>
    <definedName name="_xlnm.Print_Area" localSheetId="2">'Adult Head DE 1 Scan'!$A$1:$D$45</definedName>
    <definedName name="_xlnm.Print_Area" localSheetId="3">'Adult Head DE 2 Scan'!$A$1:$D$44</definedName>
    <definedName name="_xlnm.Print_Area" localSheetId="1">'Adult Head SE'!$A$1:$C$43</definedName>
    <definedName name="_xlnm.Print_Area" localSheetId="11">'Ped Abd DE 1 Scan'!$A$1:$D$46</definedName>
    <definedName name="_xlnm.Print_Area" localSheetId="12">'Ped Abd DE 2 Scan'!$A$1:$D$46</definedName>
    <definedName name="_xlnm.Print_Area" localSheetId="10">'Ped Abd SE'!$A$1:$C$45</definedName>
    <definedName name="_xlnm.Print_Area" localSheetId="8">'Ped Head DE 1 Scan'!$A$1:$D$45</definedName>
    <definedName name="_xlnm.Print_Area" localSheetId="9">'Ped Head DE 2 Scan'!$A$1:$D$44</definedName>
    <definedName name="_xlnm.Print_Area" localSheetId="7">'Ped Head SE'!$A$1:$C$43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9" l="1"/>
  <c r="B10" i="19"/>
  <c r="C10" i="18"/>
  <c r="B10" i="18"/>
  <c r="B9" i="17"/>
  <c r="C8" i="16"/>
  <c r="B8" i="16"/>
  <c r="C9" i="15"/>
  <c r="B9" i="15"/>
  <c r="B7" i="14"/>
  <c r="C9" i="11"/>
  <c r="C8" i="13"/>
  <c r="B8" i="13"/>
  <c r="B9" i="11"/>
  <c r="B7" i="10"/>
  <c r="B36" i="19"/>
  <c r="B36" i="18"/>
  <c r="B35" i="17"/>
  <c r="B34" i="16"/>
  <c r="B35" i="15"/>
  <c r="B33" i="14"/>
  <c r="B34" i="13"/>
  <c r="B35" i="11"/>
  <c r="B33" i="10"/>
  <c r="A33" i="17" l="1"/>
  <c r="A34" i="18"/>
  <c r="A37" i="17"/>
  <c r="A38" i="18"/>
  <c r="A38" i="19"/>
  <c r="A34" i="19"/>
  <c r="D28" i="19"/>
  <c r="D29" i="19" s="1"/>
  <c r="D27" i="19"/>
  <c r="D26" i="19"/>
  <c r="D25" i="19"/>
  <c r="D21" i="19"/>
  <c r="D20" i="19"/>
  <c r="D19" i="19"/>
  <c r="D28" i="18"/>
  <c r="D29" i="18" s="1"/>
  <c r="D22" i="18"/>
  <c r="D23" i="18" s="1"/>
  <c r="C27" i="17"/>
  <c r="C28" i="17" s="1"/>
  <c r="C21" i="17"/>
  <c r="C22" i="17" s="1"/>
  <c r="D25" i="16"/>
  <c r="D24" i="16"/>
  <c r="D23" i="16"/>
  <c r="D26" i="16" s="1"/>
  <c r="D27" i="16" s="1"/>
  <c r="D19" i="16"/>
  <c r="D18" i="16"/>
  <c r="D17" i="16"/>
  <c r="D20" i="16" s="1"/>
  <c r="D21" i="16" s="1"/>
  <c r="D27" i="15"/>
  <c r="D28" i="15" s="1"/>
  <c r="D21" i="15"/>
  <c r="D22" i="15" s="1"/>
  <c r="C26" i="14"/>
  <c r="C25" i="14"/>
  <c r="C19" i="14"/>
  <c r="C20" i="14" s="1"/>
  <c r="D25" i="13"/>
  <c r="D24" i="13"/>
  <c r="D26" i="13" s="1"/>
  <c r="D27" i="13" s="1"/>
  <c r="D23" i="13"/>
  <c r="D19" i="13"/>
  <c r="D20" i="13" s="1"/>
  <c r="D21" i="13" s="1"/>
  <c r="D18" i="13"/>
  <c r="D17" i="13"/>
  <c r="D27" i="11"/>
  <c r="D28" i="11" s="1"/>
  <c r="D21" i="11"/>
  <c r="D22" i="11" s="1"/>
  <c r="C34" i="10"/>
  <c r="C25" i="10"/>
  <c r="C26" i="10" s="1"/>
  <c r="C28" i="10" s="1"/>
  <c r="C30" i="10" s="1"/>
  <c r="C35" i="10" s="1"/>
  <c r="C19" i="10"/>
  <c r="C20" i="10" s="1"/>
  <c r="B8" i="9"/>
  <c r="C8" i="9"/>
  <c r="D27" i="8"/>
  <c r="D28" i="8" s="1"/>
  <c r="D21" i="8"/>
  <c r="D22" i="8" s="1"/>
  <c r="B34" i="9"/>
  <c r="B35" i="8"/>
  <c r="B33" i="1"/>
  <c r="C9" i="8"/>
  <c r="I41" i="4"/>
  <c r="J32" i="4"/>
  <c r="I32" i="4"/>
  <c r="G41" i="4"/>
  <c r="H32" i="4"/>
  <c r="G32" i="4"/>
  <c r="G33" i="4" s="1"/>
  <c r="E41" i="4"/>
  <c r="F32" i="4"/>
  <c r="E32" i="4"/>
  <c r="D32" i="4"/>
  <c r="D25" i="9"/>
  <c r="D24" i="9"/>
  <c r="D23" i="9"/>
  <c r="D19" i="9"/>
  <c r="D18" i="9"/>
  <c r="D17" i="9"/>
  <c r="B9" i="8"/>
  <c r="B7" i="1"/>
  <c r="D30" i="11" l="1"/>
  <c r="D32" i="11" s="1"/>
  <c r="E33" i="4"/>
  <c r="F33" i="4"/>
  <c r="C28" i="14"/>
  <c r="C30" i="14" s="1"/>
  <c r="C32" i="14" s="1"/>
  <c r="H33" i="4"/>
  <c r="D30" i="15"/>
  <c r="D32" i="15" s="1"/>
  <c r="D22" i="19"/>
  <c r="D23" i="19" s="1"/>
  <c r="D31" i="19" s="1"/>
  <c r="D33" i="19" s="1"/>
  <c r="J33" i="4"/>
  <c r="I33" i="4"/>
  <c r="D31" i="18"/>
  <c r="D33" i="18" s="1"/>
  <c r="D35" i="18" s="1"/>
  <c r="C30" i="17"/>
  <c r="C32" i="17" s="1"/>
  <c r="C37" i="17" s="1"/>
  <c r="D29" i="16"/>
  <c r="D31" i="16" s="1"/>
  <c r="D34" i="15"/>
  <c r="D29" i="13"/>
  <c r="D31" i="13" s="1"/>
  <c r="D34" i="11"/>
  <c r="C32" i="10"/>
  <c r="D26" i="9"/>
  <c r="D27" i="9" s="1"/>
  <c r="D20" i="9"/>
  <c r="D21" i="9" s="1"/>
  <c r="D30" i="8"/>
  <c r="D32" i="8" s="1"/>
  <c r="D34" i="8" s="1"/>
  <c r="D37" i="15" l="1"/>
  <c r="D36" i="15"/>
  <c r="D35" i="13"/>
  <c r="D36" i="13"/>
  <c r="D36" i="16"/>
  <c r="D35" i="16"/>
  <c r="C35" i="14"/>
  <c r="C34" i="14"/>
  <c r="D37" i="11"/>
  <c r="D36" i="11"/>
  <c r="D38" i="19"/>
  <c r="D37" i="19"/>
  <c r="D38" i="18"/>
  <c r="D37" i="18"/>
  <c r="C36" i="17"/>
  <c r="C34" i="17"/>
  <c r="D35" i="19"/>
  <c r="D33" i="16"/>
  <c r="D33" i="13"/>
  <c r="D29" i="9"/>
  <c r="D31" i="9" s="1"/>
  <c r="D37" i="8"/>
  <c r="D36" i="8"/>
  <c r="D36" i="9" l="1"/>
  <c r="D33" i="9"/>
  <c r="D35" i="9"/>
  <c r="C32" i="4"/>
  <c r="C41" i="4"/>
  <c r="D33" i="4" s="1"/>
  <c r="C19" i="1"/>
  <c r="C20" i="1" s="1"/>
  <c r="C25" i="1"/>
  <c r="C26" i="1" s="1"/>
  <c r="C33" i="4" l="1"/>
  <c r="C28" i="1"/>
  <c r="C30" i="1" s="1"/>
  <c r="C35" i="1" l="1"/>
  <c r="C32" i="1"/>
  <c r="C34" i="1"/>
</calcChain>
</file>

<file path=xl/sharedStrings.xml><?xml version="1.0" encoding="utf-8"?>
<sst xmlns="http://schemas.openxmlformats.org/spreadsheetml/2006/main" count="619" uniqueCount="141">
  <si>
    <r>
      <t>Clinical exam dose estimates</t>
    </r>
    <r>
      <rPr>
        <sz val="10"/>
        <rFont val="Arial"/>
      </rPr>
      <t xml:space="preserve"> (using measured CTDIw and site's Adult Head Protocol from Table 1)</t>
    </r>
  </si>
  <si>
    <t>CTDIvol (mGy)</t>
  </si>
  <si>
    <t>=CTDIw*N*T/I</t>
  </si>
  <si>
    <t>DLP (mGy-cm)</t>
  </si>
  <si>
    <t xml:space="preserve">Release or disclosure of this document is prohibited in accordance with </t>
  </si>
  <si>
    <t>Code of Virginia 8.01-581.17</t>
  </si>
  <si>
    <t>This document is copyright protected by the American College of Radiology.  Any attempt to reproduce, copy, modify, alter or otherwise</t>
  </si>
  <si>
    <t xml:space="preserve"> change or use this document without the express written permission of the American College of Radiology is prohibited.</t>
  </si>
  <si>
    <t>Ped Body CTDI at isocenter in phantom (mGy)</t>
  </si>
  <si>
    <t>CTDI Body Phantom (32-cm diameter PMMA Phantom)</t>
  </si>
  <si>
    <t>Body CTDI at isocenter in phantom (mGy)</t>
  </si>
  <si>
    <t>☐ Rotate/Stationary (4th generation)</t>
  </si>
  <si>
    <t>☐ Other __________________________________________</t>
  </si>
  <si>
    <t>☐ Yes</t>
  </si>
  <si>
    <t>☐ No</t>
  </si>
  <si>
    <t>Multi slice capability</t>
  </si>
  <si>
    <t>____________</t>
  </si>
  <si>
    <t>Minimum tube rotation time</t>
  </si>
  <si>
    <t>Sec</t>
  </si>
  <si>
    <t>Dose Calculator Spreadsheet (Exposure)</t>
  </si>
  <si>
    <r>
      <t>Axial (A): Table Increment (mm)   =  (I)</t>
    </r>
    <r>
      <rPr>
        <vertAlign val="superscript"/>
        <sz val="10"/>
        <rFont val="Arial"/>
        <family val="2"/>
      </rPr>
      <t xml:space="preserve">1
</t>
    </r>
    <r>
      <rPr>
        <sz val="10"/>
        <rFont val="Arial"/>
      </rPr>
      <t>OR                                                                                                                                                     Helical (H):Table Speed (mm/rot)   =  (I)</t>
    </r>
    <r>
      <rPr>
        <vertAlign val="superscript"/>
        <sz val="10"/>
        <rFont val="Arial"/>
        <family val="2"/>
      </rPr>
      <t>1</t>
    </r>
    <phoneticPr fontId="10" type="noConversion"/>
  </si>
  <si>
    <t>CTAP ID Number</t>
  </si>
  <si>
    <t>CTDI Head Phantom (16-cm diameter PMMA Phantom)</t>
  </si>
  <si>
    <t>Measured</t>
  </si>
  <si>
    <t>Calculated</t>
  </si>
  <si>
    <t>kVp</t>
  </si>
  <si>
    <t>mA</t>
  </si>
  <si>
    <t>Exposure time per rotation (s)</t>
  </si>
  <si>
    <t>Active Chamber length (mm)</t>
  </si>
  <si>
    <t>Chamber correction factor</t>
  </si>
  <si>
    <t>Center</t>
  </si>
  <si>
    <t>Measurement 1 (mR)</t>
  </si>
  <si>
    <t>Measurement 2 (mR)</t>
  </si>
  <si>
    <t>Measurement 3 (mR)</t>
  </si>
  <si>
    <t xml:space="preserve"> _____________</t>
    <phoneticPr fontId="10" type="noConversion"/>
  </si>
  <si>
    <t>Types of Dose Reduction Options Available</t>
  </si>
  <si>
    <t>Serial number of ACR CT Accreditation Phantom</t>
  </si>
  <si>
    <t>Name of person providing this data</t>
  </si>
  <si>
    <t>Average of above 3 measurements (mR)</t>
  </si>
  <si>
    <t>Head CTDI at isocenter in phantom (mGy)</t>
  </si>
  <si>
    <t>12 o'clock position</t>
  </si>
  <si>
    <t>Head CTDI at 12 o'clock position in phantom (mGy)</t>
  </si>
  <si>
    <t>CTDIw (mGy)</t>
  </si>
  <si>
    <t>For this section, use techniques used on an average patient or calculate an average technique from several patient images. DO NOT ENTER AUTOMATIC TECHNIQUES OR RANGES OF TECHNIQUES.</t>
  </si>
  <si>
    <t>Adult Head (cerebrum technique) Required if Head/Neck Module is chosen</t>
  </si>
  <si>
    <t>Time per rotation (s)</t>
  </si>
  <si>
    <t>mAs (calculated by the System)</t>
  </si>
  <si>
    <t>Scan FOV (cm)</t>
  </si>
  <si>
    <t>Display FOV (cm)</t>
  </si>
  <si>
    <t>Reconstruction Algorithm</t>
  </si>
  <si>
    <t>IEC definition for this protocol (Pitch = I / N • T)
(calculated by the System)</t>
  </si>
  <si>
    <t>CTAP #________________________</t>
    <phoneticPr fontId="10" type="noConversion"/>
  </si>
  <si>
    <t>Manufacturer</t>
  </si>
  <si>
    <t>_____________</t>
  </si>
  <si>
    <t>Model</t>
  </si>
  <si>
    <t>Scanner Geometry</t>
  </si>
  <si>
    <t xml:space="preserve">☐ Rotate/Rotate (3rd generation) </t>
  </si>
  <si>
    <t>Helical Capability</t>
    <phoneticPr fontId="10" type="noConversion"/>
  </si>
  <si>
    <r>
      <t xml:space="preserve">Adult Abdomen (mid-liver technique)
</t>
    </r>
    <r>
      <rPr>
        <b/>
        <i/>
        <sz val="9"/>
        <rFont val="Arial"/>
        <family val="2"/>
      </rPr>
      <t xml:space="preserve">Always required </t>
    </r>
  </si>
  <si>
    <t>16 cm</t>
  </si>
  <si>
    <t>32 cm</t>
  </si>
  <si>
    <t xml:space="preserve"> =SSDE(18.5 cm)</t>
  </si>
  <si>
    <t xml:space="preserve"> </t>
  </si>
  <si>
    <t xml:space="preserve"> =SSDE(35 cm)</t>
  </si>
  <si>
    <t># of Data Channels used in single rotation (N)</t>
  </si>
  <si>
    <t>Z-axis width of each data channel (T) in mm</t>
  </si>
  <si>
    <t>Table Increment (I): Axial Scans (mm) or Helical Table Speed (mm/rotation)</t>
  </si>
  <si>
    <t>☐ 80 kV</t>
  </si>
  <si>
    <t>Available beam energies in kV</t>
  </si>
  <si>
    <t>☐ 130 kV</t>
  </si>
  <si>
    <t>☐ 90 kV</t>
  </si>
  <si>
    <t>☐ 140 kV</t>
  </si>
  <si>
    <t>☐ 100 kV</t>
  </si>
  <si>
    <t>☐ 110 kV</t>
  </si>
  <si>
    <t>☐ 120 kV</t>
  </si>
  <si>
    <t>CTDI Phantom (16 or 32 cm diameter PMMA Phantom)</t>
  </si>
  <si>
    <t>kV</t>
  </si>
  <si>
    <t>Reconstructed Image Width (mm)</t>
  </si>
  <si>
    <t>Reconstructed Image Interval (mm)</t>
  </si>
  <si>
    <r>
      <t>Z-axis collimation (T)</t>
    </r>
    <r>
      <rPr>
        <vertAlign val="superscript"/>
        <sz val="10"/>
        <rFont val="Arial"/>
        <family val="2"/>
      </rPr>
      <t>1</t>
    </r>
  </si>
  <si>
    <r>
      <t># data channels used (N)</t>
    </r>
    <r>
      <rPr>
        <vertAlign val="superscript"/>
        <sz val="10"/>
        <rFont val="Arial"/>
        <family val="2"/>
      </rPr>
      <t>1</t>
    </r>
  </si>
  <si>
    <t>Percent difference between calculated CTDIvol and CTDIvol reported by scanner</t>
  </si>
  <si>
    <t>Dose Reduction Technique(s) used in routine patient scanning for these protocols (DO NOT scan the ACR phantom or the CTDI phantoms with dose reduction techniques other than iterative reconstruction)</t>
  </si>
  <si>
    <t>Pediatric Head (cerebrum technique) (1 year old)  Required if Head/Neck Module is chosen and pediatric patient type is performed on this unit</t>
  </si>
  <si>
    <t>Pediatric Abdomen (mid-liver technique) (40-50 lb.)
Required if pediatric patient type is performed on this unit and any module chosen except Head/Neck</t>
  </si>
  <si>
    <t>CTDIvol reported by scanner (mGy) for the protocol entered in the phantom site scanning data form (using 16-cm diameter PMMA phantom)</t>
  </si>
  <si>
    <t>CTDIvol reported by scanner (mGy) for the protocol entered in the phantom site scanning data form (using 32-cm diameter PMMA phantom)</t>
  </si>
  <si>
    <t xml:space="preserve">☐  Other </t>
  </si>
  <si>
    <t>☐ 70 kV</t>
  </si>
  <si>
    <t>☐ 135 kV</t>
  </si>
  <si>
    <t xml:space="preserve">Nmax: Maximum number of axial images able to be acquired simultaneously in one rotation:    
</t>
  </si>
  <si>
    <t>ACR CT Accreditation Phantom Site Scanning Data Form</t>
  </si>
  <si>
    <r>
      <t>1</t>
    </r>
    <r>
      <rPr>
        <sz val="10"/>
        <rFont val="Arial"/>
      </rPr>
      <t>See definitions in the CT Accreditation Testing Instructions.</t>
    </r>
  </si>
  <si>
    <t>Dose Notification Value (mGy)  as described in XR-29 (leave blank if not applicable)</t>
  </si>
  <si>
    <t>Dose Notification Value (mGy) as described in XR-29 (if applicable)</t>
  </si>
  <si>
    <t>PRIVILEGED and CONFIDENTIAL • PEER REVIEW</t>
  </si>
  <si>
    <t>Effective mAs (or mAs per slice)</t>
  </si>
  <si>
    <t>Energy 1</t>
  </si>
  <si>
    <t>Energy 2</t>
  </si>
  <si>
    <t xml:space="preserve"> =SSDE(19 cm)</t>
  </si>
  <si>
    <t xml:space="preserve"> =SSDE(15 cm)</t>
  </si>
  <si>
    <t>Average clinical parameters used for phantom submission
(For Dual Energy submissions, unhide all columns)</t>
  </si>
  <si>
    <t>Axial (A) or Helical (H) or Volume (V)</t>
  </si>
  <si>
    <r>
      <rPr>
        <sz val="11"/>
        <rFont val="Arial"/>
        <family val="2"/>
      </rPr>
      <t>ACR CT ACCREDITATION DOSE SPREADSHEET</t>
    </r>
    <r>
      <rPr>
        <sz val="10"/>
        <rFont val="Arial"/>
        <family val="2"/>
      </rPr>
      <t xml:space="preserve">
IMPORTANT NOTE: This Excel Workbook contains formulae essential to accurate reporting of dose for ACR CT Accreditation. It is intended to be used with both Windows and Mac operating systems. Please note, ANY alteration of the formulae will very likely result in errors of reported data, and could adversely affect our accreditation results. You must enter accurate data from this workbook into the ACRedit online testing package. Please check the results from this workbook against the results shown in the ACRedit database online testing package before submission.</t>
    </r>
  </si>
  <si>
    <t>Sum of Meas. (mR)</t>
  </si>
  <si>
    <r>
      <t>SSDE</t>
    </r>
    <r>
      <rPr>
        <vertAlign val="superscript"/>
        <sz val="10"/>
        <rFont val="Arial"/>
        <family val="2"/>
      </rPr>
      <t>H16</t>
    </r>
    <r>
      <rPr>
        <sz val="10"/>
        <rFont val="Arial"/>
        <family val="2"/>
      </rPr>
      <t xml:space="preserve"> for 19 cm water equivalent diameter (mGy)</t>
    </r>
  </si>
  <si>
    <r>
      <t>SSDE</t>
    </r>
    <r>
      <rPr>
        <vertAlign val="superscript"/>
        <sz val="10"/>
        <rFont val="Arial"/>
        <family val="2"/>
      </rPr>
      <t>H16</t>
    </r>
    <r>
      <rPr>
        <sz val="10"/>
        <rFont val="Arial"/>
      </rPr>
      <t xml:space="preserve"> for 19 cm water equivalent diameter (mGy)</t>
    </r>
  </si>
  <si>
    <t>=CTDIvol*17.5 cm</t>
  </si>
  <si>
    <t>Radiation Dosimetry (Adult Head) - Single Energy Scan</t>
  </si>
  <si>
    <t>Radiation Dosimetry (Adult Head) - Dual Energy Using a Single Scan</t>
  </si>
  <si>
    <t>Radiation Dosimetry (Adult Head) - Dual Energy Using Two Scans</t>
  </si>
  <si>
    <t>Radiation Dosimetry (Adult Abdomen) - Single Energy Scan</t>
  </si>
  <si>
    <t>Body CTDI at 12 o'clock position in phantom (mGy)</t>
  </si>
  <si>
    <r>
      <t>Clinical exam dose estimates</t>
    </r>
    <r>
      <rPr>
        <sz val="10"/>
        <rFont val="Arial"/>
      </rPr>
      <t xml:space="preserve"> (using measured CTDIw and site's Adult Abdomen Protocol from Table 1)</t>
    </r>
  </si>
  <si>
    <t>=CTDIvol*25 cm</t>
  </si>
  <si>
    <r>
      <t>SSDE</t>
    </r>
    <r>
      <rPr>
        <vertAlign val="superscript"/>
        <sz val="10"/>
        <rFont val="Arial"/>
        <family val="2"/>
      </rPr>
      <t>B32</t>
    </r>
    <r>
      <rPr>
        <sz val="10"/>
        <rFont val="Arial"/>
      </rPr>
      <t xml:space="preserve"> for 35 cm water equivalent diameter (mGy)</t>
    </r>
  </si>
  <si>
    <t>Radiation Dosimetry (Adult Abdomen) - Dual Energy Using a Single Scan</t>
  </si>
  <si>
    <r>
      <t>SSDE</t>
    </r>
    <r>
      <rPr>
        <vertAlign val="superscript"/>
        <sz val="10"/>
        <rFont val="Arial"/>
        <family val="2"/>
      </rPr>
      <t>B32</t>
    </r>
    <r>
      <rPr>
        <sz val="10"/>
        <rFont val="Arial"/>
        <family val="2"/>
      </rPr>
      <t xml:space="preserve"> for 35 cm water equivalent diameter (mGy)</t>
    </r>
  </si>
  <si>
    <t>Radiation Dosimetry (Adult Abdomen) - Dual Energy Using Two Scans</t>
  </si>
  <si>
    <t>Radiation Dosimetry (Pediatric Head, 1 year old) - Single Energy Scan</t>
  </si>
  <si>
    <t>Radiation Dosimetry (Pediatric Head, 1 year old) - Dual Energy Using a Single Scan</t>
  </si>
  <si>
    <t>Radiation Dosimetry (Pediatric Head, 1 year old) - Dual Energy Using Two Scans</t>
  </si>
  <si>
    <r>
      <t>Clinical exam dose estimates</t>
    </r>
    <r>
      <rPr>
        <sz val="10"/>
        <rFont val="Arial"/>
      </rPr>
      <t xml:space="preserve"> (using measured CTDIw and site's  Pediatric Head (1 year old) Protocol from Table 1)</t>
    </r>
  </si>
  <si>
    <r>
      <t xml:space="preserve">Clinical exam dose estimates </t>
    </r>
    <r>
      <rPr>
        <sz val="10"/>
        <rFont val="Arial"/>
        <family val="2"/>
      </rPr>
      <t>(using measured CTDIw and site's  Pediatric Head (1 year old) Protocol from Table 1)</t>
    </r>
  </si>
  <si>
    <r>
      <t>SSDE</t>
    </r>
    <r>
      <rPr>
        <vertAlign val="superscript"/>
        <sz val="10"/>
        <rFont val="Arial"/>
        <family val="2"/>
      </rPr>
      <t>H16</t>
    </r>
    <r>
      <rPr>
        <sz val="10"/>
        <rFont val="Arial"/>
        <family val="2"/>
      </rPr>
      <t xml:space="preserve"> for 15 cm water equivalent diameter (mGy)</t>
    </r>
  </si>
  <si>
    <t>=CTDIvol*12 cm</t>
  </si>
  <si>
    <r>
      <t>SSDE</t>
    </r>
    <r>
      <rPr>
        <vertAlign val="superscript"/>
        <sz val="10"/>
        <rFont val="Arial"/>
        <family val="2"/>
      </rPr>
      <t>H16</t>
    </r>
    <r>
      <rPr>
        <sz val="10"/>
        <rFont val="Arial"/>
      </rPr>
      <t xml:space="preserve"> for 15 cm water equivalent diameter (mGy)</t>
    </r>
  </si>
  <si>
    <t>Radiation Dosimetry (Ped Abdomen, 40-50 lb) - Single Energy Scan</t>
  </si>
  <si>
    <t>Note: For pediatric abdomen (40-50 lb.) protocols, some CT scanners report CTDIvol using the 16 cm phantom, while others use the 32 cm phantom. The physicist should use the phantom (16 or 32 cm ) that is used by the scanner to report CTDIvol.</t>
  </si>
  <si>
    <t>Ped Body CTDI at 12 o'clock position in phantom (mGy)</t>
  </si>
  <si>
    <r>
      <t>Clinical exam dose estimates</t>
    </r>
    <r>
      <rPr>
        <sz val="10"/>
        <rFont val="Arial"/>
      </rPr>
      <t xml:space="preserve"> (using measured CTDIw and site's Pediatric Abdomen (40-50 lb.) Protocol from Table 1)</t>
    </r>
  </si>
  <si>
    <t>=CTDIvol*15 cm</t>
  </si>
  <si>
    <t>Size of phantom the scanner uses to report CTDIvol for routine pediatric abdomen protocol (40-50 lb.)</t>
  </si>
  <si>
    <r>
      <t xml:space="preserve">Clinical exam dose estimates </t>
    </r>
    <r>
      <rPr>
        <sz val="10"/>
        <rFont val="Arial"/>
        <family val="2"/>
      </rPr>
      <t>(using measured CTDIw and site's Pediatric Abdomen (40-50 lb.) Protocol from Table 1)</t>
    </r>
  </si>
  <si>
    <t>Ped Head CTDI at isocenter in phantom (mGy)</t>
  </si>
  <si>
    <t>Ped Head CTDI at 12 o'clock position in phantom (mGy)</t>
  </si>
  <si>
    <t>A</t>
  </si>
  <si>
    <t>H</t>
  </si>
  <si>
    <t>V</t>
  </si>
  <si>
    <t>Radiation Dosimetry (Ped Abdomen, 40-50 lb) - Dual Energy Using a Single Scan</t>
  </si>
  <si>
    <t>Radiation Dosimetry (Ped Abdomen, 40-50 lb) - Dual Energy Using Two Scans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</si>
</sst>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b/>
      <sz val="12"/>
      <name val="Arial"/>
      <family val="2"/>
    </font>
    <font>
      <b/>
      <sz val="10"/>
      <name val="Arial"/>
      <family val="2"/>
    </font>
    <font>
      <b/>
      <sz val="11"/>
      <name val="Arial"/>
      <family val="2"/>
    </font>
    <font>
      <sz val="11"/>
      <name val="Arial"/>
      <family val="2"/>
    </font>
    <font>
      <vertAlign val="superscript"/>
      <sz val="10"/>
      <name val="Arial"/>
      <family val="2"/>
    </font>
    <font>
      <b/>
      <sz val="9"/>
      <name val="Arial Narrow"/>
      <family val="2"/>
    </font>
    <font>
      <sz val="7"/>
      <name val="Arial"/>
      <family val="2"/>
    </font>
    <font>
      <i/>
      <sz val="7"/>
      <name val="Arial Narrow"/>
      <family val="2"/>
    </font>
    <font>
      <sz val="9"/>
      <name val="Arial"/>
      <family val="2"/>
    </font>
    <font>
      <sz val="8"/>
      <name val="Verdana"/>
      <family val="2"/>
    </font>
    <font>
      <sz val="16"/>
      <name val="Arial"/>
      <family val="2"/>
    </font>
    <font>
      <b/>
      <sz val="9"/>
      <name val="Arial"/>
      <family val="2"/>
    </font>
    <font>
      <sz val="8"/>
      <name val="Arial"/>
      <family val="2"/>
    </font>
    <font>
      <b/>
      <i/>
      <sz val="9"/>
      <name val="Arial"/>
      <family val="2"/>
    </font>
    <font>
      <sz val="10"/>
      <name val="Arial"/>
      <family val="2"/>
    </font>
    <font>
      <sz val="10"/>
      <name val="Tahoma"/>
    </font>
    <font>
      <sz val="10"/>
      <name val="Tahoma"/>
      <family val="2"/>
    </font>
    <font>
      <sz val="10"/>
      <name val="Arial"/>
    </font>
  </fonts>
  <fills count="11">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55"/>
        <bgColor indexed="23"/>
      </patternFill>
    </fill>
    <fill>
      <patternFill patternType="solid">
        <fgColor indexed="22"/>
        <bgColor indexed="64"/>
      </patternFill>
    </fill>
    <fill>
      <patternFill patternType="solid">
        <fgColor indexed="22"/>
        <bgColor indexed="31"/>
      </patternFill>
    </fill>
    <fill>
      <patternFill patternType="solid">
        <fgColor theme="0" tint="-0.499984740745262"/>
        <bgColor indexed="64"/>
      </patternFill>
    </fill>
    <fill>
      <patternFill patternType="solid">
        <fgColor theme="1" tint="0.499984740745262"/>
        <bgColor indexed="26"/>
      </patternFill>
    </fill>
    <fill>
      <patternFill patternType="solid">
        <fgColor theme="0" tint="-0.249977111117893"/>
        <bgColor indexed="64"/>
      </patternFill>
    </fill>
    <fill>
      <patternFill patternType="solid">
        <fgColor theme="0"/>
        <bgColor indexed="55"/>
      </patternFill>
    </fill>
  </fills>
  <borders count="42">
    <border>
      <left/>
      <right/>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ck">
        <color indexed="64"/>
      </left>
      <right/>
      <top/>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top/>
      <bottom style="thin">
        <color indexed="8"/>
      </bottom>
      <diagonal/>
    </border>
    <border>
      <left/>
      <right/>
      <top style="thin">
        <color indexed="64"/>
      </top>
      <bottom style="thin">
        <color indexed="8"/>
      </bottom>
      <diagonal/>
    </border>
  </borders>
  <cellStyleXfs count="3">
    <xf numFmtId="0" fontId="0" fillId="0" borderId="0">
      <alignment vertical="top" wrapText="1"/>
    </xf>
    <xf numFmtId="0" fontId="16" fillId="0" borderId="0"/>
    <xf numFmtId="9" fontId="18" fillId="0" borderId="0" applyFont="0" applyFill="0" applyBorder="0" applyAlignment="0" applyProtection="0"/>
  </cellStyleXfs>
  <cellXfs count="159">
    <xf numFmtId="0" fontId="0" fillId="0" borderId="0" xfId="0">
      <alignment vertical="top" wrapText="1"/>
    </xf>
    <xf numFmtId="0" fontId="2" fillId="0" borderId="0" xfId="0" applyFont="1" applyProtection="1">
      <alignment vertical="top" wrapText="1"/>
      <protection locked="0"/>
    </xf>
    <xf numFmtId="0" fontId="1" fillId="0" borderId="0" xfId="0" applyFont="1">
      <alignment vertical="top" wrapText="1"/>
    </xf>
    <xf numFmtId="0" fontId="0" fillId="0" borderId="0" xfId="0" applyAlignment="1">
      <alignment horizontal="center"/>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5" xfId="0" applyFont="1" applyBorder="1" applyAlignment="1" applyProtection="1">
      <alignment horizontal="left" vertical="top" wrapText="1" indent="12"/>
      <protection locked="0"/>
    </xf>
    <xf numFmtId="0" fontId="2" fillId="0" borderId="6" xfId="0" applyFont="1" applyBorder="1" applyAlignment="1" applyProtection="1">
      <alignment horizontal="left" vertical="top" wrapText="1" indent="12"/>
      <protection locked="0"/>
    </xf>
    <xf numFmtId="0" fontId="2" fillId="0" borderId="7" xfId="0" applyFont="1" applyBorder="1" applyProtection="1">
      <alignment vertical="top" wrapText="1"/>
      <protection locked="0"/>
    </xf>
    <xf numFmtId="0" fontId="2" fillId="0" borderId="8" xfId="0" applyFont="1" applyBorder="1" applyProtection="1">
      <alignment vertical="top" wrapText="1"/>
      <protection locked="0"/>
    </xf>
    <xf numFmtId="0" fontId="2" fillId="0" borderId="9" xfId="0" applyFont="1" applyBorder="1" applyProtection="1">
      <alignment vertical="top" wrapText="1"/>
      <protection locked="0"/>
    </xf>
    <xf numFmtId="0" fontId="4" fillId="0" borderId="0" xfId="0" applyFont="1">
      <alignment vertical="top" wrapText="1"/>
    </xf>
    <xf numFmtId="0" fontId="2" fillId="0" borderId="2" xfId="0" applyFont="1" applyBorder="1" applyAlignment="1">
      <alignment wrapText="1"/>
    </xf>
    <xf numFmtId="0" fontId="2" fillId="0" borderId="4" xfId="0" applyFont="1" applyBorder="1" applyAlignment="1">
      <alignment wrapText="1"/>
    </xf>
    <xf numFmtId="0" fontId="2" fillId="0" borderId="0" xfId="0" applyFont="1" applyAlignment="1">
      <alignment wrapText="1"/>
    </xf>
    <xf numFmtId="0" fontId="2" fillId="0" borderId="0" xfId="0" applyFont="1" applyAlignment="1">
      <alignment horizontal="left" vertical="justify" wrapText="1"/>
    </xf>
    <xf numFmtId="0" fontId="2" fillId="0" borderId="0" xfId="0" applyFont="1" applyAlignment="1">
      <alignment horizontal="center"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9" fillId="0" borderId="14" xfId="0" applyFont="1" applyBorder="1" applyAlignment="1">
      <alignment horizontal="center" vertical="center" wrapText="1"/>
    </xf>
    <xf numFmtId="0" fontId="2" fillId="0" borderId="0" xfId="0" applyFont="1" applyAlignment="1">
      <alignment horizontal="left" wrapText="1"/>
    </xf>
    <xf numFmtId="0" fontId="2" fillId="0" borderId="4"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12" fillId="0" borderId="15" xfId="0" applyFont="1" applyBorder="1" applyAlignment="1">
      <alignment vertical="center" wrapText="1"/>
    </xf>
    <xf numFmtId="0" fontId="9" fillId="0" borderId="15" xfId="0" applyFont="1" applyBorder="1" applyAlignment="1" applyProtection="1">
      <alignment horizontal="center" vertical="center" wrapText="1"/>
      <protection locked="0"/>
    </xf>
    <xf numFmtId="0" fontId="12" fillId="0" borderId="17" xfId="0" applyFont="1" applyBorder="1" applyAlignment="1">
      <alignment vertical="center" wrapText="1"/>
    </xf>
    <xf numFmtId="0" fontId="9" fillId="0" borderId="8" xfId="0" applyFont="1" applyBorder="1" applyAlignment="1" applyProtection="1">
      <alignment horizontal="center" vertical="center" wrapText="1"/>
      <protection locked="0"/>
    </xf>
    <xf numFmtId="0" fontId="9" fillId="5" borderId="8" xfId="0" applyFont="1" applyFill="1" applyBorder="1" applyAlignment="1">
      <alignment horizontal="center" vertical="center" wrapText="1"/>
    </xf>
    <xf numFmtId="0" fontId="13" fillId="0" borderId="8" xfId="0" applyFont="1" applyBorder="1" applyAlignment="1" applyProtection="1">
      <alignment horizontal="center" vertical="center" wrapText="1"/>
      <protection locked="0"/>
    </xf>
    <xf numFmtId="0" fontId="12" fillId="0" borderId="18" xfId="0" applyFont="1" applyBorder="1" applyAlignment="1">
      <alignment vertical="center" wrapText="1"/>
    </xf>
    <xf numFmtId="0" fontId="12" fillId="0" borderId="15" xfId="0" applyFont="1" applyBorder="1" applyAlignment="1">
      <alignment horizontal="left" vertical="center" wrapText="1"/>
    </xf>
    <xf numFmtId="0" fontId="4" fillId="0" borderId="0" xfId="0" applyFont="1" applyAlignment="1">
      <alignment horizontal="center" vertical="top" wrapText="1"/>
    </xf>
    <xf numFmtId="0" fontId="15" fillId="0" borderId="0" xfId="0" applyFont="1">
      <alignment vertical="top" wrapText="1"/>
    </xf>
    <xf numFmtId="0" fontId="12" fillId="0" borderId="17" xfId="0" applyFont="1" applyBorder="1" applyAlignment="1">
      <alignment horizontal="left" vertical="center" wrapText="1"/>
    </xf>
    <xf numFmtId="0" fontId="2" fillId="7" borderId="1" xfId="0" applyFont="1" applyFill="1" applyBorder="1" applyAlignment="1">
      <alignment horizontal="center"/>
    </xf>
    <xf numFmtId="0" fontId="12" fillId="0" borderId="11" xfId="0" applyFont="1" applyBorder="1" applyAlignment="1" applyProtection="1">
      <alignment horizontal="left" wrapText="1"/>
      <protection locked="0"/>
    </xf>
    <xf numFmtId="0" fontId="2" fillId="0" borderId="3" xfId="0" applyFont="1" applyBorder="1" applyAlignment="1">
      <alignment horizontal="left" vertical="top" wrapText="1"/>
    </xf>
    <xf numFmtId="0" fontId="2" fillId="0" borderId="3" xfId="0" applyFont="1" applyBorder="1" applyAlignment="1">
      <alignment horizontal="left" wrapText="1"/>
    </xf>
    <xf numFmtId="0" fontId="2" fillId="0" borderId="0" xfId="0" applyFont="1" applyAlignment="1" applyProtection="1">
      <alignment wrapText="1"/>
      <protection locked="0"/>
    </xf>
    <xf numFmtId="0" fontId="9"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5" borderId="7" xfId="0" applyFont="1" applyFill="1" applyBorder="1" applyAlignment="1">
      <alignment horizontal="center" vertical="center" wrapText="1"/>
    </xf>
    <xf numFmtId="0" fontId="13" fillId="0" borderId="7" xfId="0" applyFont="1" applyBorder="1" applyAlignment="1" applyProtection="1">
      <alignment horizontal="center" vertical="center" wrapText="1"/>
      <protection locked="0"/>
    </xf>
    <xf numFmtId="0" fontId="0" fillId="0" borderId="36" xfId="0" applyBorder="1">
      <alignment vertical="top" wrapText="1"/>
    </xf>
    <xf numFmtId="0" fontId="0" fillId="0" borderId="1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horizontal="left" vertical="center"/>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5" fillId="0" borderId="1" xfId="0" applyFont="1"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wrapText="1"/>
    </xf>
    <xf numFmtId="0" fontId="2" fillId="4" borderId="1" xfId="0" applyFont="1" applyFill="1" applyBorder="1" applyAlignment="1">
      <alignment vertical="center" wrapText="1"/>
    </xf>
    <xf numFmtId="164" fontId="0" fillId="0" borderId="1" xfId="0" applyNumberFormat="1" applyBorder="1" applyAlignment="1">
      <alignment horizontal="center" vertical="center"/>
    </xf>
    <xf numFmtId="164" fontId="0" fillId="3" borderId="1" xfId="0" applyNumberFormat="1" applyFill="1" applyBorder="1" applyAlignment="1">
      <alignment horizontal="center" vertical="center"/>
    </xf>
    <xf numFmtId="0" fontId="0" fillId="4" borderId="1" xfId="0" applyFill="1" applyBorder="1" applyAlignment="1">
      <alignment vertical="center" wrapText="1"/>
    </xf>
    <xf numFmtId="49" fontId="0" fillId="2" borderId="1" xfId="0" applyNumberFormat="1" applyFill="1" applyBorder="1" applyAlignment="1">
      <alignment horizontal="center" vertical="center"/>
    </xf>
    <xf numFmtId="0" fontId="17" fillId="0" borderId="16" xfId="1" applyFont="1" applyBorder="1" applyAlignment="1">
      <alignment vertical="center" wrapText="1"/>
    </xf>
    <xf numFmtId="164" fontId="0" fillId="7" borderId="1" xfId="0" applyNumberFormat="1" applyFill="1" applyBorder="1" applyAlignment="1">
      <alignment horizontal="center" vertical="center"/>
    </xf>
    <xf numFmtId="49" fontId="0" fillId="8" borderId="1" xfId="0" applyNumberFormat="1" applyFill="1" applyBorder="1" applyAlignment="1">
      <alignment horizontal="center" vertical="center"/>
    </xf>
    <xf numFmtId="0" fontId="17" fillId="0" borderId="16" xfId="1" applyFont="1" applyBorder="1" applyAlignment="1">
      <alignment vertical="center"/>
    </xf>
    <xf numFmtId="0" fontId="15" fillId="0" borderId="37" xfId="0" applyFont="1" applyBorder="1" applyAlignment="1">
      <alignment horizontal="center" vertical="center"/>
    </xf>
    <xf numFmtId="0" fontId="5" fillId="0" borderId="0" xfId="0" applyFont="1" applyAlignment="1">
      <alignment vertical="center"/>
    </xf>
    <xf numFmtId="0" fontId="0" fillId="0" borderId="23" xfId="0" applyBorder="1" applyAlignment="1">
      <alignment horizontal="center" vertical="center"/>
    </xf>
    <xf numFmtId="0" fontId="0" fillId="10" borderId="1" xfId="0" applyFill="1" applyBorder="1" applyAlignment="1">
      <alignment horizontal="center" vertical="center"/>
    </xf>
    <xf numFmtId="0" fontId="2" fillId="3" borderId="1" xfId="0" applyFont="1" applyFill="1" applyBorder="1" applyAlignment="1">
      <alignment horizontal="center" vertical="center"/>
    </xf>
    <xf numFmtId="0" fontId="15" fillId="0" borderId="32" xfId="0" applyFont="1" applyBorder="1" applyAlignment="1">
      <alignment vertical="center" wrapText="1"/>
    </xf>
    <xf numFmtId="49" fontId="15" fillId="2" borderId="1" xfId="0" applyNumberFormat="1" applyFont="1" applyFill="1" applyBorder="1" applyAlignment="1">
      <alignment horizontal="center" vertical="center"/>
    </xf>
    <xf numFmtId="165" fontId="0" fillId="0" borderId="1" xfId="2" applyNumberFormat="1" applyFont="1" applyFill="1" applyBorder="1" applyAlignment="1" applyProtection="1">
      <alignment horizontal="center" vertical="center"/>
    </xf>
    <xf numFmtId="164" fontId="0" fillId="0" borderId="39" xfId="0" applyNumberFormat="1" applyBorder="1" applyAlignment="1">
      <alignment horizontal="center" vertical="center"/>
    </xf>
    <xf numFmtId="0" fontId="15" fillId="2" borderId="1" xfId="0" applyFont="1" applyFill="1" applyBorder="1" applyAlignment="1">
      <alignment horizontal="center" vertical="center"/>
    </xf>
    <xf numFmtId="164" fontId="0" fillId="0" borderId="38" xfId="0" applyNumberFormat="1" applyBorder="1" applyAlignment="1">
      <alignment horizontal="center" vertical="center"/>
    </xf>
    <xf numFmtId="0" fontId="2" fillId="7" borderId="1" xfId="0" applyFont="1" applyFill="1" applyBorder="1" applyAlignment="1">
      <alignment horizontal="center" vertical="center"/>
    </xf>
    <xf numFmtId="164" fontId="9" fillId="9" borderId="8" xfId="0" applyNumberFormat="1" applyFont="1" applyFill="1" applyBorder="1" applyAlignment="1" applyProtection="1">
      <alignment horizontal="center" vertical="center" wrapText="1"/>
      <protection locked="0"/>
    </xf>
    <xf numFmtId="164" fontId="9" fillId="9" borderId="7"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7"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3" xfId="0" applyFont="1" applyBorder="1" applyAlignment="1" applyProtection="1">
      <alignment horizontal="left" wrapText="1"/>
      <protection locked="0"/>
    </xf>
    <xf numFmtId="0" fontId="2" fillId="0" borderId="4" xfId="0" applyFont="1" applyBorder="1" applyAlignment="1" applyProtection="1">
      <alignment horizontal="left" wrapText="1"/>
      <protection locked="0"/>
    </xf>
    <xf numFmtId="0" fontId="11" fillId="0" borderId="0" xfId="0" applyFont="1" applyAlignment="1">
      <alignment horizontal="center" vertical="center"/>
    </xf>
    <xf numFmtId="0" fontId="2" fillId="0" borderId="10" xfId="0" applyFont="1" applyBorder="1" applyAlignment="1">
      <alignment horizontal="left" vertical="justify" wrapText="1"/>
    </xf>
    <xf numFmtId="0" fontId="2" fillId="0" borderId="6" xfId="0" applyFont="1" applyBorder="1" applyAlignment="1">
      <alignment horizontal="left" vertical="justify" wrapText="1"/>
    </xf>
    <xf numFmtId="0" fontId="12" fillId="0" borderId="11" xfId="0" applyFont="1" applyBorder="1" applyAlignment="1" applyProtection="1">
      <alignment horizontal="left" wrapText="1"/>
      <protection locked="0"/>
    </xf>
    <xf numFmtId="0" fontId="12" fillId="0" borderId="11"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2" fillId="0" borderId="7" xfId="0" applyFont="1" applyBorder="1" applyAlignment="1" applyProtection="1">
      <alignment horizontal="left" wrapText="1"/>
      <protection locked="0"/>
    </xf>
    <xf numFmtId="0" fontId="12" fillId="0" borderId="8" xfId="0" applyFont="1" applyBorder="1" applyAlignment="1" applyProtection="1">
      <alignment horizontal="left" wrapText="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164" fontId="9" fillId="0" borderId="2"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9" fillId="5" borderId="3" xfId="0" applyFont="1" applyFill="1" applyBorder="1" applyAlignment="1">
      <alignment horizontal="center" vertical="center" wrapText="1"/>
    </xf>
    <xf numFmtId="164" fontId="9" fillId="0" borderId="3" xfId="0" applyNumberFormat="1" applyFont="1" applyBorder="1" applyAlignment="1" applyProtection="1">
      <alignment horizontal="center" vertical="center" wrapText="1"/>
      <protection locked="0"/>
    </xf>
    <xf numFmtId="0" fontId="2" fillId="0" borderId="3" xfId="0" applyFont="1" applyBorder="1" applyAlignment="1">
      <alignment horizontal="center" vertical="center"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2" fillId="6" borderId="19" xfId="0"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0" xfId="0" applyFont="1" applyAlignment="1">
      <alignment vertical="top"/>
    </xf>
    <xf numFmtId="0" fontId="0" fillId="0" borderId="0" xfId="0" applyAlignment="1">
      <alignment vertical="top"/>
    </xf>
    <xf numFmtId="0" fontId="6" fillId="0" borderId="22" xfId="0" applyFont="1" applyBorder="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7" fillId="0" borderId="25" xfId="0" applyFont="1"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7" fillId="0" borderId="26" xfId="0" applyFont="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8" fillId="0" borderId="0" xfId="0" applyFont="1" applyAlignment="1">
      <alignment horizontal="left" vertical="top"/>
    </xf>
    <xf numFmtId="0" fontId="3" fillId="0" borderId="40" xfId="0" applyFont="1" applyBorder="1" applyAlignment="1">
      <alignment horizontal="left"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3" borderId="19" xfId="0" applyFill="1" applyBorder="1" applyAlignment="1">
      <alignment horizontal="center" vertical="center"/>
    </xf>
    <xf numFmtId="0" fontId="0" fillId="3" borderId="21" xfId="0" applyFill="1" applyBorder="1" applyAlignment="1">
      <alignment horizontal="center" vertical="center"/>
    </xf>
    <xf numFmtId="0" fontId="3" fillId="0" borderId="0" xfId="0" applyFont="1" applyAlignment="1">
      <alignment horizontal="left" vertical="center" wrapText="1"/>
    </xf>
    <xf numFmtId="49" fontId="15" fillId="2" borderId="34" xfId="0" applyNumberFormat="1" applyFont="1" applyFill="1" applyBorder="1" applyAlignment="1">
      <alignment horizontal="center" vertical="center"/>
    </xf>
    <xf numFmtId="49" fontId="0" fillId="2" borderId="21" xfId="0" applyNumberFormat="1" applyFill="1" applyBorder="1" applyAlignment="1">
      <alignment horizontal="center" vertical="center"/>
    </xf>
    <xf numFmtId="0" fontId="15" fillId="2" borderId="34" xfId="0" applyFont="1" applyFill="1" applyBorder="1" applyAlignment="1">
      <alignment horizontal="center" vertical="center"/>
    </xf>
    <xf numFmtId="0" fontId="0" fillId="2" borderId="21" xfId="0" applyFill="1" applyBorder="1" applyAlignment="1">
      <alignment horizontal="center" vertical="center"/>
    </xf>
    <xf numFmtId="0" fontId="0" fillId="0" borderId="0" xfId="0" applyAlignment="1">
      <alignment horizontal="center" vertical="center"/>
    </xf>
    <xf numFmtId="49" fontId="0" fillId="2" borderId="19" xfId="0" applyNumberFormat="1" applyFill="1" applyBorder="1" applyAlignment="1">
      <alignment horizontal="center" vertical="center"/>
    </xf>
    <xf numFmtId="49" fontId="15" fillId="2" borderId="19" xfId="0" applyNumberFormat="1" applyFont="1" applyFill="1" applyBorder="1" applyAlignment="1">
      <alignment horizontal="center" vertical="center"/>
    </xf>
    <xf numFmtId="49" fontId="0" fillId="0" borderId="35" xfId="0" applyNumberFormat="1" applyBorder="1" applyAlignment="1">
      <alignment horizontal="center" vertical="center"/>
    </xf>
    <xf numFmtId="49" fontId="0" fillId="0" borderId="38" xfId="0" applyNumberFormat="1" applyBorder="1" applyAlignment="1">
      <alignment horizontal="center" vertical="center"/>
    </xf>
    <xf numFmtId="0" fontId="0" fillId="2" borderId="34" xfId="0" applyFill="1" applyBorder="1" applyAlignment="1">
      <alignment horizontal="center" vertical="center"/>
    </xf>
    <xf numFmtId="49" fontId="15" fillId="0" borderId="35" xfId="0" applyNumberFormat="1" applyFont="1" applyBorder="1" applyAlignment="1">
      <alignment horizontal="center" vertical="center"/>
    </xf>
    <xf numFmtId="0" fontId="2" fillId="6" borderId="20" xfId="0" applyFont="1" applyFill="1" applyBorder="1" applyAlignment="1">
      <alignment vertical="center"/>
    </xf>
    <xf numFmtId="0" fontId="2" fillId="6" borderId="21" xfId="0" applyFont="1" applyFill="1" applyBorder="1" applyAlignment="1">
      <alignment vertical="center"/>
    </xf>
    <xf numFmtId="0" fontId="3" fillId="0" borderId="41" xfId="0" applyFont="1" applyBorder="1" applyAlignment="1">
      <alignment horizontal="left" vertical="center" wrapText="1"/>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45"/>
  <sheetViews>
    <sheetView zoomScaleNormal="100" workbookViewId="0">
      <selection activeCell="C20" sqref="C20:J20"/>
    </sheetView>
  </sheetViews>
  <sheetFormatPr defaultColWidth="10.86328125" defaultRowHeight="12.75" x14ac:dyDescent="0.35"/>
  <cols>
    <col min="1" max="1" width="2" customWidth="1"/>
    <col min="2" max="2" width="42.73046875" customWidth="1"/>
    <col min="3" max="3" width="14.73046875" customWidth="1"/>
    <col min="4" max="4" width="14.73046875" hidden="1" customWidth="1"/>
    <col min="5" max="5" width="14.73046875" customWidth="1"/>
    <col min="6" max="6" width="14.73046875" hidden="1" customWidth="1"/>
    <col min="7" max="7" width="14.73046875" customWidth="1"/>
    <col min="8" max="8" width="14.73046875" hidden="1" customWidth="1"/>
    <col min="9" max="9" width="14.73046875" customWidth="1"/>
    <col min="10" max="10" width="14.73046875" hidden="1" customWidth="1"/>
  </cols>
  <sheetData>
    <row r="1" spans="2:10" ht="30.75" customHeight="1" thickBot="1" x14ac:dyDescent="0.4">
      <c r="B1" s="96" t="s">
        <v>91</v>
      </c>
      <c r="C1" s="96"/>
      <c r="D1" s="96"/>
      <c r="E1" s="96"/>
      <c r="F1" s="96"/>
      <c r="G1" s="96"/>
      <c r="H1" s="96"/>
      <c r="I1" s="96"/>
      <c r="J1" s="96"/>
    </row>
    <row r="2" spans="2:10" ht="15" customHeight="1" thickBot="1" x14ac:dyDescent="0.45">
      <c r="B2" s="4" t="s">
        <v>51</v>
      </c>
      <c r="C2" s="5" t="s">
        <v>52</v>
      </c>
      <c r="D2" s="5"/>
      <c r="E2" s="5" t="s">
        <v>53</v>
      </c>
      <c r="F2" s="5"/>
      <c r="G2" s="5" t="s">
        <v>54</v>
      </c>
      <c r="H2" s="5"/>
      <c r="I2" s="5"/>
      <c r="J2" s="6" t="s">
        <v>53</v>
      </c>
    </row>
    <row r="3" spans="2:10" ht="6" customHeight="1" thickBot="1" x14ac:dyDescent="0.45">
      <c r="B3" s="15"/>
      <c r="C3" s="15"/>
      <c r="D3" s="15"/>
      <c r="E3" s="15"/>
      <c r="F3" s="15"/>
      <c r="G3" s="15"/>
      <c r="H3" s="15"/>
      <c r="I3" s="15"/>
      <c r="J3" s="15"/>
    </row>
    <row r="4" spans="2:10" ht="22.5" customHeight="1" x14ac:dyDescent="0.35">
      <c r="B4" s="97" t="s">
        <v>55</v>
      </c>
      <c r="C4" s="99" t="s">
        <v>56</v>
      </c>
      <c r="D4" s="99"/>
      <c r="E4" s="99"/>
      <c r="F4" s="37"/>
      <c r="G4" s="100" t="s">
        <v>11</v>
      </c>
      <c r="H4" s="100"/>
      <c r="I4" s="100"/>
      <c r="J4" s="101"/>
    </row>
    <row r="5" spans="2:10" ht="15" customHeight="1" thickBot="1" x14ac:dyDescent="0.4">
      <c r="B5" s="98"/>
      <c r="C5" s="102" t="s">
        <v>12</v>
      </c>
      <c r="D5" s="102"/>
      <c r="E5" s="102"/>
      <c r="F5" s="102"/>
      <c r="G5" s="102"/>
      <c r="H5" s="102"/>
      <c r="I5" s="102"/>
      <c r="J5" s="103"/>
    </row>
    <row r="6" spans="2:10" ht="6" customHeight="1" thickBot="1" x14ac:dyDescent="0.45">
      <c r="B6" s="16"/>
      <c r="C6" s="17"/>
      <c r="D6" s="17"/>
      <c r="E6" s="17"/>
      <c r="F6" s="17"/>
      <c r="G6" s="17"/>
      <c r="H6" s="17"/>
      <c r="I6" s="17"/>
      <c r="J6" s="17"/>
    </row>
    <row r="7" spans="2:10" ht="15" customHeight="1" thickBot="1" x14ac:dyDescent="0.45">
      <c r="B7" s="13" t="s">
        <v>57</v>
      </c>
      <c r="C7" s="5" t="s">
        <v>13</v>
      </c>
      <c r="D7" s="5"/>
      <c r="E7" s="6" t="s">
        <v>14</v>
      </c>
      <c r="F7" s="40"/>
      <c r="G7" s="15"/>
      <c r="H7" s="15"/>
      <c r="I7" s="15"/>
      <c r="J7" s="15"/>
    </row>
    <row r="8" spans="2:10" ht="6" customHeight="1" thickBot="1" x14ac:dyDescent="0.45">
      <c r="B8" s="15"/>
      <c r="C8" s="15"/>
      <c r="D8" s="15"/>
      <c r="E8" s="15"/>
      <c r="F8" s="15"/>
      <c r="G8" s="15"/>
      <c r="H8" s="15"/>
      <c r="I8" s="15"/>
      <c r="J8" s="15"/>
    </row>
    <row r="9" spans="2:10" ht="15" customHeight="1" thickBot="1" x14ac:dyDescent="0.45">
      <c r="B9" s="13" t="s">
        <v>15</v>
      </c>
      <c r="C9" s="5" t="s">
        <v>13</v>
      </c>
      <c r="D9" s="5"/>
      <c r="E9" s="6" t="s">
        <v>14</v>
      </c>
      <c r="F9" s="40"/>
      <c r="G9" s="15"/>
      <c r="H9" s="15"/>
      <c r="I9" s="15"/>
      <c r="J9" s="15"/>
    </row>
    <row r="10" spans="2:10" ht="6" customHeight="1" thickBot="1" x14ac:dyDescent="0.45">
      <c r="B10" s="15"/>
      <c r="C10" s="15"/>
      <c r="D10" s="15"/>
      <c r="E10" s="15"/>
      <c r="F10" s="15"/>
      <c r="G10" s="15"/>
      <c r="H10" s="15"/>
      <c r="I10" s="15"/>
      <c r="J10" s="15"/>
    </row>
    <row r="11" spans="2:10" ht="17.25" customHeight="1" thickBot="1" x14ac:dyDescent="0.45">
      <c r="B11" s="88" t="s">
        <v>90</v>
      </c>
      <c r="C11" s="89"/>
      <c r="D11" s="89"/>
      <c r="E11" s="89"/>
      <c r="F11" s="89"/>
      <c r="G11" s="89"/>
      <c r="H11" s="38"/>
      <c r="I11" s="38"/>
      <c r="J11" s="23" t="s">
        <v>16</v>
      </c>
    </row>
    <row r="12" spans="2:10" ht="6" customHeight="1" thickBot="1" x14ac:dyDescent="0.45">
      <c r="B12" s="15"/>
      <c r="C12" s="17"/>
      <c r="D12" s="17"/>
      <c r="E12" s="15"/>
      <c r="F12" s="15"/>
      <c r="G12" s="15"/>
      <c r="H12" s="15"/>
      <c r="I12" s="15"/>
      <c r="J12" s="15"/>
    </row>
    <row r="13" spans="2:10" ht="15" customHeight="1" thickBot="1" x14ac:dyDescent="0.45">
      <c r="B13" s="13" t="s">
        <v>17</v>
      </c>
      <c r="C13" s="24" t="s">
        <v>34</v>
      </c>
      <c r="D13" s="24"/>
      <c r="E13" s="14" t="s">
        <v>18</v>
      </c>
      <c r="F13" s="15"/>
      <c r="G13" s="15"/>
      <c r="H13" s="15"/>
      <c r="I13" s="15"/>
      <c r="J13" s="15"/>
    </row>
    <row r="14" spans="2:10" ht="6" customHeight="1" thickBot="1" x14ac:dyDescent="0.45">
      <c r="B14" s="15"/>
      <c r="C14" s="15"/>
      <c r="D14" s="15"/>
      <c r="E14" s="15"/>
      <c r="F14" s="15"/>
      <c r="G14" s="15"/>
      <c r="H14" s="15"/>
      <c r="I14" s="15"/>
      <c r="J14" s="15"/>
    </row>
    <row r="15" spans="2:10" ht="13.15" x14ac:dyDescent="0.4">
      <c r="B15" s="18" t="s">
        <v>68</v>
      </c>
      <c r="C15" s="19"/>
      <c r="D15" s="19"/>
      <c r="E15" s="19"/>
      <c r="F15" s="19"/>
      <c r="G15" s="19"/>
      <c r="H15" s="19"/>
      <c r="I15" s="19"/>
      <c r="J15" s="20"/>
    </row>
    <row r="16" spans="2:10" ht="13.15" x14ac:dyDescent="0.35">
      <c r="B16" s="7" t="s">
        <v>88</v>
      </c>
      <c r="C16" s="1" t="s">
        <v>67</v>
      </c>
      <c r="D16" s="1"/>
      <c r="E16" s="1" t="s">
        <v>70</v>
      </c>
      <c r="F16" s="1"/>
      <c r="G16" s="1" t="s">
        <v>72</v>
      </c>
      <c r="H16" s="1"/>
      <c r="I16" s="1"/>
      <c r="J16" s="11" t="s">
        <v>73</v>
      </c>
    </row>
    <row r="17" spans="2:11" ht="13.5" thickBot="1" x14ac:dyDescent="0.4">
      <c r="B17" s="8" t="s">
        <v>74</v>
      </c>
      <c r="C17" s="9" t="s">
        <v>69</v>
      </c>
      <c r="D17" s="9"/>
      <c r="E17" s="9" t="s">
        <v>89</v>
      </c>
      <c r="F17" s="9"/>
      <c r="G17" s="9" t="s">
        <v>71</v>
      </c>
      <c r="H17" s="9"/>
      <c r="I17" s="9"/>
      <c r="J17" s="10" t="s">
        <v>87</v>
      </c>
    </row>
    <row r="18" spans="2:11" ht="1.5" customHeight="1" x14ac:dyDescent="0.4">
      <c r="B18" s="15"/>
      <c r="C18" s="15"/>
      <c r="D18" s="15"/>
      <c r="E18" s="15"/>
      <c r="F18" s="15"/>
      <c r="G18" s="15"/>
      <c r="H18" s="15"/>
      <c r="I18" s="15"/>
      <c r="J18" s="15"/>
    </row>
    <row r="19" spans="2:11" ht="6" customHeight="1" thickBot="1" x14ac:dyDescent="0.45">
      <c r="B19" s="15"/>
      <c r="C19" s="15"/>
      <c r="D19" s="15"/>
      <c r="E19" s="15"/>
      <c r="F19" s="15"/>
      <c r="G19" s="15"/>
      <c r="H19" s="15"/>
      <c r="I19" s="15"/>
      <c r="J19" s="15"/>
    </row>
    <row r="20" spans="2:11" ht="18" customHeight="1" thickBot="1" x14ac:dyDescent="0.45">
      <c r="B20" s="13" t="s">
        <v>35</v>
      </c>
      <c r="C20" s="94"/>
      <c r="D20" s="94"/>
      <c r="E20" s="94"/>
      <c r="F20" s="94"/>
      <c r="G20" s="94"/>
      <c r="H20" s="94"/>
      <c r="I20" s="94"/>
      <c r="J20" s="95"/>
    </row>
    <row r="21" spans="2:11" ht="6" customHeight="1" thickBot="1" x14ac:dyDescent="0.45">
      <c r="B21" s="15"/>
      <c r="C21" s="22"/>
      <c r="D21" s="22"/>
      <c r="E21" s="22"/>
      <c r="F21" s="22"/>
      <c r="G21" s="22"/>
      <c r="H21" s="22"/>
      <c r="I21" s="22"/>
      <c r="J21" s="22"/>
    </row>
    <row r="22" spans="2:11" ht="13.9" customHeight="1" thickBot="1" x14ac:dyDescent="0.45">
      <c r="B22" s="90" t="s">
        <v>36</v>
      </c>
      <c r="C22" s="91"/>
      <c r="D22" s="39"/>
      <c r="E22" s="92"/>
      <c r="F22" s="92"/>
      <c r="G22" s="92"/>
      <c r="H22" s="92"/>
      <c r="I22" s="92"/>
      <c r="J22" s="93"/>
    </row>
    <row r="23" spans="2:11" ht="6" customHeight="1" thickBot="1" x14ac:dyDescent="0.45">
      <c r="B23" s="15"/>
      <c r="C23" s="22"/>
      <c r="D23" s="22"/>
      <c r="E23" s="22"/>
      <c r="F23" s="22"/>
      <c r="G23" s="22"/>
      <c r="H23" s="22"/>
      <c r="I23" s="22"/>
      <c r="J23" s="22"/>
    </row>
    <row r="24" spans="2:11" ht="13.5" thickBot="1" x14ac:dyDescent="0.45">
      <c r="B24" s="13" t="s">
        <v>37</v>
      </c>
      <c r="C24" s="94"/>
      <c r="D24" s="94"/>
      <c r="E24" s="94"/>
      <c r="F24" s="94"/>
      <c r="G24" s="94"/>
      <c r="H24" s="94"/>
      <c r="I24" s="94"/>
      <c r="J24" s="95"/>
    </row>
    <row r="25" spans="2:11" ht="1.5" customHeight="1" x14ac:dyDescent="0.4">
      <c r="B25" s="15"/>
      <c r="C25" s="17"/>
      <c r="D25" s="17"/>
      <c r="E25" s="17"/>
      <c r="F25" s="17"/>
      <c r="G25" s="17"/>
      <c r="H25" s="17"/>
      <c r="I25" s="17"/>
      <c r="J25" s="17"/>
    </row>
    <row r="26" spans="2:11" ht="15" customHeight="1" x14ac:dyDescent="0.35">
      <c r="B26" s="85" t="s">
        <v>101</v>
      </c>
      <c r="C26" s="86"/>
      <c r="D26" s="86"/>
      <c r="E26" s="86"/>
      <c r="F26" s="86"/>
      <c r="G26" s="86"/>
      <c r="H26" s="86"/>
      <c r="I26" s="86"/>
      <c r="J26" s="86"/>
    </row>
    <row r="27" spans="2:11" ht="15" customHeight="1" thickBot="1" x14ac:dyDescent="0.4">
      <c r="B27" s="87"/>
      <c r="C27" s="87"/>
      <c r="D27" s="87"/>
      <c r="E27" s="87"/>
      <c r="F27" s="87"/>
      <c r="G27" s="87"/>
      <c r="H27" s="87"/>
      <c r="I27" s="87"/>
      <c r="J27" s="87"/>
    </row>
    <row r="28" spans="2:11" ht="145.5" customHeight="1" thickBot="1" x14ac:dyDescent="0.4">
      <c r="B28" s="21" t="s">
        <v>43</v>
      </c>
      <c r="C28" s="104" t="s">
        <v>44</v>
      </c>
      <c r="D28" s="105"/>
      <c r="E28" s="104" t="s">
        <v>58</v>
      </c>
      <c r="F28" s="114"/>
      <c r="G28" s="104" t="s">
        <v>83</v>
      </c>
      <c r="H28" s="114"/>
      <c r="I28" s="104" t="s">
        <v>84</v>
      </c>
      <c r="J28" s="105"/>
      <c r="K28" s="45"/>
    </row>
    <row r="29" spans="2:11" ht="15" customHeight="1" thickBot="1" x14ac:dyDescent="0.4">
      <c r="B29" s="25" t="s">
        <v>25</v>
      </c>
      <c r="C29" s="26"/>
      <c r="D29" s="26"/>
      <c r="E29" s="26"/>
      <c r="F29" s="26"/>
      <c r="G29" s="26"/>
      <c r="H29" s="26"/>
      <c r="I29" s="26"/>
      <c r="J29" s="41"/>
      <c r="K29" s="45"/>
    </row>
    <row r="30" spans="2:11" ht="15" customHeight="1" thickBot="1" x14ac:dyDescent="0.4">
      <c r="B30" s="27" t="s">
        <v>26</v>
      </c>
      <c r="C30" s="28"/>
      <c r="D30" s="28"/>
      <c r="E30" s="28"/>
      <c r="F30" s="28"/>
      <c r="G30" s="28"/>
      <c r="H30" s="28"/>
      <c r="I30" s="28"/>
      <c r="J30" s="42"/>
      <c r="K30" s="45"/>
    </row>
    <row r="31" spans="2:11" ht="15" customHeight="1" thickBot="1" x14ac:dyDescent="0.4">
      <c r="B31" s="27" t="s">
        <v>45</v>
      </c>
      <c r="C31" s="28"/>
      <c r="D31" s="28"/>
      <c r="E31" s="28"/>
      <c r="F31" s="28"/>
      <c r="G31" s="28"/>
      <c r="H31" s="28"/>
      <c r="I31" s="28"/>
      <c r="J31" s="42"/>
      <c r="K31" s="45"/>
    </row>
    <row r="32" spans="2:11" ht="15" customHeight="1" thickBot="1" x14ac:dyDescent="0.4">
      <c r="B32" s="27" t="s">
        <v>46</v>
      </c>
      <c r="C32" s="29">
        <f t="shared" ref="C32:J32" si="0">C31*C30</f>
        <v>0</v>
      </c>
      <c r="D32" s="29">
        <f t="shared" si="0"/>
        <v>0</v>
      </c>
      <c r="E32" s="29">
        <f t="shared" si="0"/>
        <v>0</v>
      </c>
      <c r="F32" s="29">
        <f t="shared" si="0"/>
        <v>0</v>
      </c>
      <c r="G32" s="29">
        <f t="shared" si="0"/>
        <v>0</v>
      </c>
      <c r="H32" s="29">
        <f t="shared" si="0"/>
        <v>0</v>
      </c>
      <c r="I32" s="29">
        <f t="shared" si="0"/>
        <v>0</v>
      </c>
      <c r="J32" s="43">
        <f t="shared" si="0"/>
        <v>0</v>
      </c>
      <c r="K32" s="45"/>
    </row>
    <row r="33" spans="2:11" ht="24.75" customHeight="1" thickBot="1" x14ac:dyDescent="0.4">
      <c r="B33" s="27" t="s">
        <v>96</v>
      </c>
      <c r="C33" s="83" t="e">
        <f>C32/C41</f>
        <v>#DIV/0!</v>
      </c>
      <c r="D33" s="83" t="e">
        <f>D32/C41</f>
        <v>#DIV/0!</v>
      </c>
      <c r="E33" s="83" t="e">
        <f>E32/E41</f>
        <v>#DIV/0!</v>
      </c>
      <c r="F33" s="83" t="e">
        <f>F32/E41</f>
        <v>#DIV/0!</v>
      </c>
      <c r="G33" s="83" t="e">
        <f>G32/G41</f>
        <v>#DIV/0!</v>
      </c>
      <c r="H33" s="83" t="e">
        <f>H32/G41</f>
        <v>#DIV/0!</v>
      </c>
      <c r="I33" s="83" t="e">
        <f>I32/I41</f>
        <v>#DIV/0!</v>
      </c>
      <c r="J33" s="84" t="e">
        <f>J32/I41</f>
        <v>#DIV/0!</v>
      </c>
      <c r="K33" s="45"/>
    </row>
    <row r="34" spans="2:11" ht="15" customHeight="1" thickBot="1" x14ac:dyDescent="0.4">
      <c r="B34" s="27" t="s">
        <v>47</v>
      </c>
      <c r="C34" s="30"/>
      <c r="D34" s="30"/>
      <c r="E34" s="30"/>
      <c r="F34" s="30"/>
      <c r="G34" s="30"/>
      <c r="H34" s="30"/>
      <c r="I34" s="30"/>
      <c r="J34" s="44"/>
      <c r="K34" s="45"/>
    </row>
    <row r="35" spans="2:11" ht="15" customHeight="1" thickBot="1" x14ac:dyDescent="0.4">
      <c r="B35" s="27" t="s">
        <v>48</v>
      </c>
      <c r="C35" s="106"/>
      <c r="D35" s="107"/>
      <c r="E35" s="106"/>
      <c r="F35" s="107"/>
      <c r="G35" s="106"/>
      <c r="H35" s="107"/>
      <c r="I35" s="106"/>
      <c r="J35" s="115"/>
      <c r="K35" s="45"/>
    </row>
    <row r="36" spans="2:11" ht="15" customHeight="1" thickBot="1" x14ac:dyDescent="0.4">
      <c r="B36" s="31" t="s">
        <v>49</v>
      </c>
      <c r="C36" s="106"/>
      <c r="D36" s="107"/>
      <c r="E36" s="106"/>
      <c r="F36" s="107"/>
      <c r="G36" s="106"/>
      <c r="H36" s="107"/>
      <c r="I36" s="106"/>
      <c r="J36" s="115"/>
      <c r="K36" s="45"/>
    </row>
    <row r="37" spans="2:11" ht="15" customHeight="1" thickBot="1" x14ac:dyDescent="0.4">
      <c r="B37" s="25" t="s">
        <v>102</v>
      </c>
      <c r="C37" s="106"/>
      <c r="D37" s="107"/>
      <c r="E37" s="106"/>
      <c r="F37" s="107"/>
      <c r="G37" s="106"/>
      <c r="H37" s="107"/>
      <c r="I37" s="106"/>
      <c r="J37" s="115"/>
      <c r="K37" s="45"/>
    </row>
    <row r="38" spans="2:11" ht="16.899999999999999" customHeight="1" thickBot="1" x14ac:dyDescent="0.4">
      <c r="B38" s="31" t="s">
        <v>64</v>
      </c>
      <c r="C38" s="106"/>
      <c r="D38" s="107"/>
      <c r="E38" s="106"/>
      <c r="F38" s="107"/>
      <c r="G38" s="106"/>
      <c r="H38" s="107"/>
      <c r="I38" s="106"/>
      <c r="J38" s="115"/>
      <c r="K38" s="45"/>
    </row>
    <row r="39" spans="2:11" ht="17.45" customHeight="1" thickBot="1" x14ac:dyDescent="0.4">
      <c r="B39" s="32" t="s">
        <v>65</v>
      </c>
      <c r="C39" s="106"/>
      <c r="D39" s="107"/>
      <c r="E39" s="106"/>
      <c r="F39" s="107"/>
      <c r="G39" s="106"/>
      <c r="H39" s="107"/>
      <c r="I39" s="106"/>
      <c r="J39" s="115"/>
      <c r="K39" s="45"/>
    </row>
    <row r="40" spans="2:11" ht="25.9" customHeight="1" thickBot="1" x14ac:dyDescent="0.4">
      <c r="B40" s="35" t="s">
        <v>66</v>
      </c>
      <c r="C40" s="106"/>
      <c r="D40" s="107"/>
      <c r="E40" s="106"/>
      <c r="F40" s="107"/>
      <c r="G40" s="106"/>
      <c r="H40" s="107"/>
      <c r="I40" s="106"/>
      <c r="J40" s="115"/>
      <c r="K40" s="45"/>
    </row>
    <row r="41" spans="2:11" ht="30" customHeight="1" thickBot="1" x14ac:dyDescent="0.4">
      <c r="B41" s="27" t="s">
        <v>50</v>
      </c>
      <c r="C41" s="108" t="e">
        <f xml:space="preserve"> C40/(C39*C38)</f>
        <v>#DIV/0!</v>
      </c>
      <c r="D41" s="109"/>
      <c r="E41" s="108" t="e">
        <f xml:space="preserve"> E40/(E39*E38)</f>
        <v>#DIV/0!</v>
      </c>
      <c r="F41" s="109"/>
      <c r="G41" s="108" t="e">
        <f xml:space="preserve"> G40/(G39*G38)</f>
        <v>#DIV/0!</v>
      </c>
      <c r="H41" s="109"/>
      <c r="I41" s="108" t="e">
        <f xml:space="preserve"> I40/(I39*I38)</f>
        <v>#DIV/0!</v>
      </c>
      <c r="J41" s="116"/>
      <c r="K41" s="45"/>
    </row>
    <row r="42" spans="2:11" ht="15" customHeight="1" thickBot="1" x14ac:dyDescent="0.4">
      <c r="B42" s="27" t="s">
        <v>77</v>
      </c>
      <c r="C42" s="110"/>
      <c r="D42" s="111"/>
      <c r="E42" s="110"/>
      <c r="F42" s="111"/>
      <c r="G42" s="110"/>
      <c r="H42" s="111"/>
      <c r="I42" s="110"/>
      <c r="J42" s="117"/>
      <c r="K42" s="45"/>
    </row>
    <row r="43" spans="2:11" ht="15" customHeight="1" thickBot="1" x14ac:dyDescent="0.4">
      <c r="B43" s="27" t="s">
        <v>78</v>
      </c>
      <c r="C43" s="110"/>
      <c r="D43" s="111"/>
      <c r="E43" s="110"/>
      <c r="F43" s="111"/>
      <c r="G43" s="110"/>
      <c r="H43" s="111"/>
      <c r="I43" s="110"/>
      <c r="J43" s="117"/>
      <c r="K43" s="45"/>
    </row>
    <row r="44" spans="2:11" ht="63" customHeight="1" thickBot="1" x14ac:dyDescent="0.4">
      <c r="B44" s="31" t="s">
        <v>82</v>
      </c>
      <c r="C44" s="106"/>
      <c r="D44" s="107"/>
      <c r="E44" s="106"/>
      <c r="F44" s="107"/>
      <c r="G44" s="106"/>
      <c r="H44" s="107"/>
      <c r="I44" s="106"/>
      <c r="J44" s="115"/>
      <c r="K44" s="45"/>
    </row>
    <row r="45" spans="2:11" ht="23.65" thickBot="1" x14ac:dyDescent="0.4">
      <c r="B45" s="25" t="s">
        <v>93</v>
      </c>
      <c r="C45" s="112"/>
      <c r="D45" s="113"/>
      <c r="E45" s="112"/>
      <c r="F45" s="113"/>
      <c r="G45" s="112"/>
      <c r="H45" s="113"/>
      <c r="I45" s="112"/>
      <c r="J45" s="118"/>
      <c r="K45" s="45"/>
    </row>
  </sheetData>
  <sheetProtection selectLockedCells="1"/>
  <mergeCells count="59">
    <mergeCell ref="G45:H45"/>
    <mergeCell ref="I35:J35"/>
    <mergeCell ref="I36:J36"/>
    <mergeCell ref="I37:J37"/>
    <mergeCell ref="I38:J38"/>
    <mergeCell ref="I39:J39"/>
    <mergeCell ref="I40:J40"/>
    <mergeCell ref="I41:J41"/>
    <mergeCell ref="I42:J42"/>
    <mergeCell ref="I43:J43"/>
    <mergeCell ref="I44:J44"/>
    <mergeCell ref="I45:J45"/>
    <mergeCell ref="G40:H40"/>
    <mergeCell ref="G41:H41"/>
    <mergeCell ref="G42:H42"/>
    <mergeCell ref="G43:H43"/>
    <mergeCell ref="G44:H44"/>
    <mergeCell ref="G35:H35"/>
    <mergeCell ref="G36:H36"/>
    <mergeCell ref="G37:H37"/>
    <mergeCell ref="G38:H38"/>
    <mergeCell ref="G39:H39"/>
    <mergeCell ref="C44:D44"/>
    <mergeCell ref="C45:D45"/>
    <mergeCell ref="E28:F28"/>
    <mergeCell ref="G28:H28"/>
    <mergeCell ref="I28:J28"/>
    <mergeCell ref="E35:F35"/>
    <mergeCell ref="E36:F36"/>
    <mergeCell ref="E37:F37"/>
    <mergeCell ref="E38:F38"/>
    <mergeCell ref="E39:F39"/>
    <mergeCell ref="E40:F40"/>
    <mergeCell ref="E41:F41"/>
    <mergeCell ref="E42:F42"/>
    <mergeCell ref="E43:F43"/>
    <mergeCell ref="E44:F44"/>
    <mergeCell ref="E45:F45"/>
    <mergeCell ref="C39:D39"/>
    <mergeCell ref="C40:D40"/>
    <mergeCell ref="C41:D41"/>
    <mergeCell ref="C42:D42"/>
    <mergeCell ref="C43:D43"/>
    <mergeCell ref="C28:D28"/>
    <mergeCell ref="C35:D35"/>
    <mergeCell ref="C36:D36"/>
    <mergeCell ref="C37:D37"/>
    <mergeCell ref="C38:D38"/>
    <mergeCell ref="B1:J1"/>
    <mergeCell ref="B4:B5"/>
    <mergeCell ref="C4:E4"/>
    <mergeCell ref="G4:J4"/>
    <mergeCell ref="C5:J5"/>
    <mergeCell ref="B26:J27"/>
    <mergeCell ref="B11:G11"/>
    <mergeCell ref="B22:C22"/>
    <mergeCell ref="E22:J22"/>
    <mergeCell ref="C20:J20"/>
    <mergeCell ref="C24:J24"/>
  </mergeCells>
  <phoneticPr fontId="10" type="noConversion"/>
  <pageMargins left="0.53833333333333333" right="0.50055555555555553" top="0.5" bottom="0.5" header="0.3" footer="0.3"/>
  <pageSetup scale="85" orientation="portrait" r:id="rId1"/>
  <headerFooter alignWithMargins="0">
    <oddHeader xml:space="preserve">&amp;CUse this form to gather data for the examinations you submit for accreditation.  Enter the information in your online testing package.
&amp;KFF0000DO NOT SUBMIT THIS FORM&amp;K000000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Sheet1!$B$1:$B$3</xm:f>
          </x14:formula1>
          <xm:sqref>C37:J37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4"/>
  <sheetViews>
    <sheetView zoomScaleNormal="100" workbookViewId="0">
      <selection activeCell="C9" sqref="C9"/>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121</v>
      </c>
      <c r="B5" s="144"/>
      <c r="C5" s="144"/>
      <c r="D5" s="144"/>
    </row>
    <row r="6" spans="1:4" ht="15.75" customHeight="1" x14ac:dyDescent="0.35">
      <c r="A6" s="48" t="s">
        <v>22</v>
      </c>
      <c r="B6" s="138" t="s">
        <v>23</v>
      </c>
      <c r="C6" s="139"/>
      <c r="D6" s="49" t="s">
        <v>24</v>
      </c>
    </row>
    <row r="7" spans="1:4" ht="15.75" customHeight="1" x14ac:dyDescent="0.35">
      <c r="A7" s="48"/>
      <c r="B7" s="50" t="s">
        <v>97</v>
      </c>
      <c r="C7" s="51" t="s">
        <v>98</v>
      </c>
      <c r="D7" s="49"/>
    </row>
    <row r="8" spans="1:4" ht="15.75" customHeight="1" x14ac:dyDescent="0.35">
      <c r="A8" s="58" t="s">
        <v>76</v>
      </c>
      <c r="B8" s="56" t="str">
        <f>IF('Phantom Site Scanning Data Form'!G29="","",'Phantom Site Scanning Data Form'!G29)</f>
        <v/>
      </c>
      <c r="C8" s="56" t="str">
        <f>IF('Phantom Site Scanning Data Form'!H29="","",'Phantom Site Scanning Data Form'!H29)</f>
        <v/>
      </c>
      <c r="D8" s="59"/>
    </row>
    <row r="9" spans="1:4" ht="15.75" customHeight="1" x14ac:dyDescent="0.35">
      <c r="A9" s="60" t="s">
        <v>26</v>
      </c>
      <c r="B9" s="56"/>
      <c r="C9" s="56"/>
      <c r="D9" s="59"/>
    </row>
    <row r="10" spans="1:4" ht="15.75" customHeight="1" x14ac:dyDescent="0.35">
      <c r="A10" s="60" t="s">
        <v>27</v>
      </c>
      <c r="B10" s="56"/>
      <c r="C10" s="56"/>
      <c r="D10" s="59"/>
    </row>
    <row r="11" spans="1:4" ht="15.75" customHeight="1" x14ac:dyDescent="0.35">
      <c r="A11" s="58" t="s">
        <v>80</v>
      </c>
      <c r="B11" s="140"/>
      <c r="C11" s="141"/>
      <c r="D11" s="59"/>
    </row>
    <row r="12" spans="1:4" ht="15.75" customHeight="1" x14ac:dyDescent="0.35">
      <c r="A12" s="58" t="s">
        <v>79</v>
      </c>
      <c r="B12" s="140"/>
      <c r="C12" s="141"/>
      <c r="D12" s="59"/>
    </row>
    <row r="13" spans="1:4" ht="45" customHeight="1" x14ac:dyDescent="0.35">
      <c r="A13" s="61" t="s">
        <v>20</v>
      </c>
      <c r="B13" s="140"/>
      <c r="C13" s="141"/>
      <c r="D13" s="59"/>
    </row>
    <row r="14" spans="1:4" ht="15.75" customHeight="1" x14ac:dyDescent="0.35">
      <c r="A14" s="60" t="s">
        <v>28</v>
      </c>
      <c r="B14" s="140"/>
      <c r="C14" s="141"/>
      <c r="D14" s="59"/>
    </row>
    <row r="15" spans="1:4" ht="15.75" customHeight="1" x14ac:dyDescent="0.35">
      <c r="A15" s="60" t="s">
        <v>29</v>
      </c>
      <c r="B15" s="140"/>
      <c r="C15" s="141"/>
      <c r="D15" s="59"/>
    </row>
    <row r="16" spans="1:4" ht="15.75" customHeight="1" x14ac:dyDescent="0.35">
      <c r="A16" s="62" t="s">
        <v>30</v>
      </c>
      <c r="B16" s="142"/>
      <c r="C16" s="143"/>
      <c r="D16" s="75" t="s">
        <v>104</v>
      </c>
    </row>
    <row r="17" spans="1:4" ht="15.75" customHeight="1" x14ac:dyDescent="0.35">
      <c r="A17" s="60" t="s">
        <v>31</v>
      </c>
      <c r="B17" s="46"/>
      <c r="C17" s="47"/>
      <c r="D17" s="74">
        <f>C17+B17</f>
        <v>0</v>
      </c>
    </row>
    <row r="18" spans="1:4" ht="15.75" customHeight="1" x14ac:dyDescent="0.35">
      <c r="A18" s="60" t="s">
        <v>32</v>
      </c>
      <c r="B18" s="46"/>
      <c r="C18" s="47"/>
      <c r="D18" s="74">
        <f>C18+B18</f>
        <v>0</v>
      </c>
    </row>
    <row r="19" spans="1:4" ht="15.75" customHeight="1" x14ac:dyDescent="0.35">
      <c r="A19" s="60" t="s">
        <v>33</v>
      </c>
      <c r="B19" s="46"/>
      <c r="C19" s="47"/>
      <c r="D19" s="74">
        <f>C19+B19</f>
        <v>0</v>
      </c>
    </row>
    <row r="20" spans="1:4" ht="15.75" customHeight="1" x14ac:dyDescent="0.35">
      <c r="A20" s="60" t="s">
        <v>38</v>
      </c>
      <c r="B20" s="142"/>
      <c r="C20" s="143"/>
      <c r="D20" s="63">
        <f>(AVERAGE(D17:D19))</f>
        <v>0</v>
      </c>
    </row>
    <row r="21" spans="1:4" ht="15.75" customHeight="1" x14ac:dyDescent="0.35">
      <c r="A21" s="58" t="s">
        <v>134</v>
      </c>
      <c r="B21" s="142"/>
      <c r="C21" s="143"/>
      <c r="D21" s="63" t="e">
        <f>((0.87*$B15*$B14*D20)/($B12*$B11))/100</f>
        <v>#DIV/0!</v>
      </c>
    </row>
    <row r="22" spans="1:4" ht="15.75" customHeight="1" x14ac:dyDescent="0.35">
      <c r="A22" s="62" t="s">
        <v>40</v>
      </c>
      <c r="B22" s="142"/>
      <c r="C22" s="143"/>
      <c r="D22" s="75" t="s">
        <v>104</v>
      </c>
    </row>
    <row r="23" spans="1:4" ht="15.75" customHeight="1" x14ac:dyDescent="0.35">
      <c r="A23" s="60" t="s">
        <v>31</v>
      </c>
      <c r="B23" s="46"/>
      <c r="C23" s="47"/>
      <c r="D23" s="74">
        <f>C23+B23</f>
        <v>0</v>
      </c>
    </row>
    <row r="24" spans="1:4" ht="15.75" customHeight="1" x14ac:dyDescent="0.35">
      <c r="A24" s="60" t="s">
        <v>32</v>
      </c>
      <c r="B24" s="46"/>
      <c r="C24" s="47"/>
      <c r="D24" s="74">
        <f>C24+B24</f>
        <v>0</v>
      </c>
    </row>
    <row r="25" spans="1:4" ht="15.75" customHeight="1" x14ac:dyDescent="0.35">
      <c r="A25" s="60" t="s">
        <v>33</v>
      </c>
      <c r="B25" s="46"/>
      <c r="C25" s="47"/>
      <c r="D25" s="74">
        <f>C25+B25</f>
        <v>0</v>
      </c>
    </row>
    <row r="26" spans="1:4" ht="15.75" customHeight="1" x14ac:dyDescent="0.35">
      <c r="A26" s="60" t="s">
        <v>38</v>
      </c>
      <c r="B26" s="142"/>
      <c r="C26" s="143"/>
      <c r="D26" s="63">
        <f>(AVERAGE(D23:D25))</f>
        <v>0</v>
      </c>
    </row>
    <row r="27" spans="1:4" ht="15.75" customHeight="1" x14ac:dyDescent="0.35">
      <c r="A27" s="58" t="s">
        <v>135</v>
      </c>
      <c r="B27" s="142"/>
      <c r="C27" s="143"/>
      <c r="D27" s="63" t="e">
        <f>((0.87*$B14*$B15*D26)/($B12*$B11))/100</f>
        <v>#DIV/0!</v>
      </c>
    </row>
    <row r="28" spans="1:4" ht="8.25" customHeight="1" x14ac:dyDescent="0.35">
      <c r="A28" s="65"/>
      <c r="B28" s="142"/>
      <c r="C28" s="143"/>
      <c r="D28" s="59"/>
    </row>
    <row r="29" spans="1:4" ht="15.75" customHeight="1" x14ac:dyDescent="0.35">
      <c r="A29" s="60" t="s">
        <v>42</v>
      </c>
      <c r="B29" s="142"/>
      <c r="C29" s="143"/>
      <c r="D29" s="63" t="e">
        <f>(0.667*D27)+(0.333*D21)</f>
        <v>#DIV/0!</v>
      </c>
    </row>
    <row r="30" spans="1:4" ht="15.75" customHeight="1" x14ac:dyDescent="0.35">
      <c r="A30" s="122" t="s">
        <v>122</v>
      </c>
      <c r="B30" s="123"/>
      <c r="C30" s="123"/>
      <c r="D30" s="124"/>
    </row>
    <row r="31" spans="1:4" ht="15.75" customHeight="1" x14ac:dyDescent="0.35">
      <c r="A31" s="60" t="s">
        <v>1</v>
      </c>
      <c r="B31" s="150" t="s">
        <v>2</v>
      </c>
      <c r="C31" s="146"/>
      <c r="D31" s="63" t="e">
        <f>D29*B12*B11/B13</f>
        <v>#DIV/0!</v>
      </c>
    </row>
    <row r="32" spans="1:4" ht="38.25" x14ac:dyDescent="0.35">
      <c r="A32" s="67" t="s">
        <v>85</v>
      </c>
      <c r="B32" s="145"/>
      <c r="C32" s="146"/>
      <c r="D32" s="68"/>
    </row>
    <row r="33" spans="1:4" ht="32.450000000000003" customHeight="1" x14ac:dyDescent="0.35">
      <c r="A33" s="67" t="s">
        <v>81</v>
      </c>
      <c r="B33" s="142"/>
      <c r="C33" s="143"/>
      <c r="D33" s="78" t="e">
        <f>ABS((D31-B32)/B32)</f>
        <v>#DIV/0!</v>
      </c>
    </row>
    <row r="34" spans="1:4" ht="15.75" customHeight="1" x14ac:dyDescent="0.35">
      <c r="A34" s="70" t="s">
        <v>94</v>
      </c>
      <c r="B34" s="154" t="str">
        <f>IF('Phantom Site Scanning Data Form'!G45="","",'Phantom Site Scanning Data Form'!G45)</f>
        <v/>
      </c>
      <c r="C34" s="148"/>
      <c r="D34" s="68"/>
    </row>
    <row r="35" spans="1:4" ht="15.75" customHeight="1" x14ac:dyDescent="0.35">
      <c r="A35" s="60" t="s">
        <v>3</v>
      </c>
      <c r="B35" s="151" t="s">
        <v>125</v>
      </c>
      <c r="C35" s="146"/>
      <c r="D35" s="63" t="e">
        <f>D31*12</f>
        <v>#DIV/0!</v>
      </c>
    </row>
    <row r="36" spans="1:4" ht="15.75" customHeight="1" x14ac:dyDescent="0.35">
      <c r="A36" s="76" t="s">
        <v>124</v>
      </c>
      <c r="B36" s="155" t="s">
        <v>100</v>
      </c>
      <c r="C36" s="153"/>
      <c r="D36" s="81" t="e">
        <f>1.9852*EXP(-0.0486*15)*D31</f>
        <v>#DIV/0!</v>
      </c>
    </row>
    <row r="37" spans="1:4" ht="15.75" customHeight="1" x14ac:dyDescent="0.35">
      <c r="A37" s="72" t="s">
        <v>92</v>
      </c>
      <c r="B37" s="149"/>
      <c r="C37" s="149"/>
      <c r="D37" s="57"/>
    </row>
    <row r="38" spans="1:4" ht="4.5" hidden="1" customHeight="1" x14ac:dyDescent="0.35">
      <c r="A38" s="2"/>
    </row>
    <row r="39" spans="1:4" x14ac:dyDescent="0.35">
      <c r="A39" s="127" t="s">
        <v>95</v>
      </c>
      <c r="B39" s="128"/>
      <c r="C39" s="128"/>
      <c r="D39" s="129"/>
    </row>
    <row r="40" spans="1:4" x14ac:dyDescent="0.35">
      <c r="A40" s="130" t="s">
        <v>4</v>
      </c>
      <c r="B40" s="131"/>
      <c r="C40" s="131"/>
      <c r="D40" s="132"/>
    </row>
    <row r="41" spans="1:4" ht="9" customHeight="1" x14ac:dyDescent="0.35">
      <c r="A41" s="133" t="s">
        <v>5</v>
      </c>
      <c r="B41" s="134"/>
      <c r="C41" s="134"/>
      <c r="D41" s="135"/>
    </row>
    <row r="42" spans="1:4" ht="9" customHeight="1" x14ac:dyDescent="0.35"/>
    <row r="43" spans="1:4" x14ac:dyDescent="0.35">
      <c r="A43" s="136" t="s">
        <v>6</v>
      </c>
      <c r="B43" s="126"/>
      <c r="C43" s="126"/>
      <c r="D43" s="126"/>
    </row>
    <row r="44" spans="1:4" x14ac:dyDescent="0.35">
      <c r="A44" s="125" t="s">
        <v>7</v>
      </c>
      <c r="B44" s="126"/>
      <c r="C44" s="126"/>
      <c r="D44" s="126"/>
    </row>
  </sheetData>
  <sheetProtection selectLockedCells="1"/>
  <mergeCells count="29">
    <mergeCell ref="A39:D39"/>
    <mergeCell ref="A40:D40"/>
    <mergeCell ref="A41:D41"/>
    <mergeCell ref="A43:D43"/>
    <mergeCell ref="A44:D44"/>
    <mergeCell ref="B37:C37"/>
    <mergeCell ref="B26:C26"/>
    <mergeCell ref="B27:C27"/>
    <mergeCell ref="B28:C28"/>
    <mergeCell ref="B29:C29"/>
    <mergeCell ref="A30:D30"/>
    <mergeCell ref="B31:C31"/>
    <mergeCell ref="B32:C32"/>
    <mergeCell ref="B33:C33"/>
    <mergeCell ref="B34:C34"/>
    <mergeCell ref="B35:C35"/>
    <mergeCell ref="B36:C36"/>
    <mergeCell ref="B22:C22"/>
    <mergeCell ref="A1:D1"/>
    <mergeCell ref="A5:D5"/>
    <mergeCell ref="B6:C6"/>
    <mergeCell ref="B11:C11"/>
    <mergeCell ref="B12:C12"/>
    <mergeCell ref="B13:C13"/>
    <mergeCell ref="B14:C14"/>
    <mergeCell ref="B15:C15"/>
    <mergeCell ref="B16:C16"/>
    <mergeCell ref="B20:C20"/>
    <mergeCell ref="B21:C21"/>
  </mergeCells>
  <printOptions horizontalCentered="1" verticalCentered="1"/>
  <pageMargins left="0.25" right="0.25" top="0.28000000000000003" bottom="0.3" header="0.3" footer="0.3"/>
  <pageSetup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45"/>
  <sheetViews>
    <sheetView tabSelected="1" topLeftCell="A28" zoomScaleNormal="100" workbookViewId="0">
      <selection activeCell="F34" sqref="F34"/>
    </sheetView>
  </sheetViews>
  <sheetFormatPr defaultColWidth="8.86328125" defaultRowHeight="12.75" x14ac:dyDescent="0.35"/>
  <cols>
    <col min="1" max="1" width="55.73046875" customWidth="1"/>
    <col min="2" max="2" width="21.3984375" style="3" customWidth="1"/>
    <col min="3" max="3" width="20.73046875" style="3" customWidth="1"/>
  </cols>
  <sheetData>
    <row r="1" spans="1:3" ht="78.95" customHeight="1" x14ac:dyDescent="0.35">
      <c r="A1" s="119" t="s">
        <v>103</v>
      </c>
      <c r="B1" s="120"/>
      <c r="C1" s="121"/>
    </row>
    <row r="2" spans="1:3" ht="6" hidden="1" customHeight="1" x14ac:dyDescent="0.35">
      <c r="A2" s="33"/>
      <c r="B2" s="33"/>
      <c r="C2" s="33"/>
    </row>
    <row r="3" spans="1:3" ht="17.100000000000001" customHeight="1" x14ac:dyDescent="0.35">
      <c r="A3" s="52" t="s">
        <v>19</v>
      </c>
      <c r="B3" s="55" t="s">
        <v>21</v>
      </c>
      <c r="C3" s="56"/>
    </row>
    <row r="4" spans="1:3" ht="0.75" customHeight="1" x14ac:dyDescent="0.35">
      <c r="A4" s="53"/>
      <c r="B4" s="57"/>
      <c r="C4" s="57"/>
    </row>
    <row r="5" spans="1:3" ht="18" customHeight="1" x14ac:dyDescent="0.35">
      <c r="A5" s="137" t="s">
        <v>127</v>
      </c>
      <c r="B5" s="137"/>
      <c r="C5" s="137"/>
    </row>
    <row r="6" spans="1:3" s="12" customFormat="1" ht="44.1" customHeight="1" x14ac:dyDescent="0.35">
      <c r="A6" s="137" t="s">
        <v>128</v>
      </c>
      <c r="B6" s="137"/>
      <c r="C6" s="137"/>
    </row>
    <row r="7" spans="1:3" ht="15.75" customHeight="1" x14ac:dyDescent="0.35">
      <c r="A7" s="48" t="s">
        <v>75</v>
      </c>
      <c r="B7" s="49" t="s">
        <v>23</v>
      </c>
      <c r="C7" s="49" t="s">
        <v>24</v>
      </c>
    </row>
    <row r="8" spans="1:3" ht="30" customHeight="1" x14ac:dyDescent="0.35">
      <c r="A8" s="58" t="s">
        <v>132</v>
      </c>
      <c r="B8" s="49"/>
      <c r="C8" s="82"/>
    </row>
    <row r="9" spans="1:3" ht="15.75" customHeight="1" x14ac:dyDescent="0.35">
      <c r="A9" s="58" t="s">
        <v>76</v>
      </c>
      <c r="B9" s="56" t="str">
        <f>IF('Phantom Site Scanning Data Form'!I29="","",'Phantom Site Scanning Data Form'!I29)</f>
        <v/>
      </c>
      <c r="C9" s="59"/>
    </row>
    <row r="10" spans="1:3" ht="15.75" customHeight="1" x14ac:dyDescent="0.35">
      <c r="A10" s="60" t="s">
        <v>26</v>
      </c>
      <c r="B10" s="56"/>
      <c r="C10" s="59"/>
    </row>
    <row r="11" spans="1:3" ht="15.75" customHeight="1" x14ac:dyDescent="0.35">
      <c r="A11" s="60" t="s">
        <v>27</v>
      </c>
      <c r="B11" s="56"/>
      <c r="C11" s="59"/>
    </row>
    <row r="12" spans="1:3" ht="15.75" customHeight="1" x14ac:dyDescent="0.35">
      <c r="A12" s="58" t="s">
        <v>80</v>
      </c>
      <c r="B12" s="56"/>
      <c r="C12" s="59"/>
    </row>
    <row r="13" spans="1:3" ht="15.75" customHeight="1" x14ac:dyDescent="0.35">
      <c r="A13" s="58" t="s">
        <v>79</v>
      </c>
      <c r="B13" s="56">
        <v>1</v>
      </c>
      <c r="C13" s="59"/>
    </row>
    <row r="14" spans="1:3" ht="45" customHeight="1" x14ac:dyDescent="0.35">
      <c r="A14" s="61" t="s">
        <v>20</v>
      </c>
      <c r="B14" s="56"/>
      <c r="C14" s="59"/>
    </row>
    <row r="15" spans="1:3" ht="15.75" customHeight="1" x14ac:dyDescent="0.35">
      <c r="A15" s="60" t="s">
        <v>28</v>
      </c>
      <c r="B15" s="56"/>
      <c r="C15" s="59"/>
    </row>
    <row r="16" spans="1:3" ht="15.75" customHeight="1" x14ac:dyDescent="0.35">
      <c r="A16" s="60" t="s">
        <v>29</v>
      </c>
      <c r="B16" s="56"/>
      <c r="C16" s="59"/>
    </row>
    <row r="17" spans="1:3" ht="15.75" customHeight="1" x14ac:dyDescent="0.35">
      <c r="A17" s="62" t="s">
        <v>30</v>
      </c>
      <c r="B17" s="59"/>
      <c r="C17" s="59"/>
    </row>
    <row r="18" spans="1:3" ht="15.75" customHeight="1" x14ac:dyDescent="0.35">
      <c r="A18" s="60" t="s">
        <v>31</v>
      </c>
      <c r="B18" s="56"/>
      <c r="C18" s="59"/>
    </row>
    <row r="19" spans="1:3" ht="15.75" customHeight="1" x14ac:dyDescent="0.35">
      <c r="A19" s="60" t="s">
        <v>32</v>
      </c>
      <c r="B19" s="56"/>
      <c r="C19" s="59"/>
    </row>
    <row r="20" spans="1:3" ht="15.75" customHeight="1" x14ac:dyDescent="0.35">
      <c r="A20" s="60" t="s">
        <v>33</v>
      </c>
      <c r="B20" s="56"/>
      <c r="C20" s="59"/>
    </row>
    <row r="21" spans="1:3" ht="15.75" customHeight="1" x14ac:dyDescent="0.35">
      <c r="A21" s="60" t="s">
        <v>38</v>
      </c>
      <c r="B21" s="59"/>
      <c r="C21" s="63" t="e">
        <f>(AVERAGE(B18:B20))</f>
        <v>#DIV/0!</v>
      </c>
    </row>
    <row r="22" spans="1:3" ht="15.75" customHeight="1" x14ac:dyDescent="0.35">
      <c r="A22" s="58" t="s">
        <v>8</v>
      </c>
      <c r="B22" s="59"/>
      <c r="C22" s="63" t="e">
        <f>((0.87*$B16*$B15*C21)/($B13*$B12))/100</f>
        <v>#DIV/0!</v>
      </c>
    </row>
    <row r="23" spans="1:3" ht="15.75" customHeight="1" x14ac:dyDescent="0.35">
      <c r="A23" s="62" t="s">
        <v>40</v>
      </c>
      <c r="B23" s="59"/>
      <c r="C23" s="64"/>
    </row>
    <row r="24" spans="1:3" ht="15.75" customHeight="1" x14ac:dyDescent="0.35">
      <c r="A24" s="60" t="s">
        <v>31</v>
      </c>
      <c r="B24" s="56"/>
      <c r="C24" s="64"/>
    </row>
    <row r="25" spans="1:3" ht="15.75" customHeight="1" x14ac:dyDescent="0.35">
      <c r="A25" s="60" t="s">
        <v>32</v>
      </c>
      <c r="B25" s="56"/>
      <c r="C25" s="64"/>
    </row>
    <row r="26" spans="1:3" ht="15.75" customHeight="1" x14ac:dyDescent="0.35">
      <c r="A26" s="60" t="s">
        <v>33</v>
      </c>
      <c r="B26" s="56"/>
      <c r="C26" s="64"/>
    </row>
    <row r="27" spans="1:3" ht="15.75" customHeight="1" x14ac:dyDescent="0.35">
      <c r="A27" s="60" t="s">
        <v>38</v>
      </c>
      <c r="B27" s="59"/>
      <c r="C27" s="63" t="e">
        <f>(AVERAGE(B24:B26))</f>
        <v>#DIV/0!</v>
      </c>
    </row>
    <row r="28" spans="1:3" ht="15.75" customHeight="1" x14ac:dyDescent="0.35">
      <c r="A28" s="58" t="s">
        <v>129</v>
      </c>
      <c r="B28" s="59"/>
      <c r="C28" s="63" t="e">
        <f>((0.87*$B15*$B16*C27)/($B13*$B12))/100</f>
        <v>#DIV/0!</v>
      </c>
    </row>
    <row r="29" spans="1:3" ht="8.25" customHeight="1" x14ac:dyDescent="0.35">
      <c r="A29" s="65"/>
      <c r="B29" s="59"/>
      <c r="C29" s="59"/>
    </row>
    <row r="30" spans="1:3" ht="15.75" customHeight="1" x14ac:dyDescent="0.35">
      <c r="A30" s="60" t="s">
        <v>42</v>
      </c>
      <c r="B30" s="59"/>
      <c r="C30" s="63" t="e">
        <f>(0.667*C28)+(0.333*C22)</f>
        <v>#DIV/0!</v>
      </c>
    </row>
    <row r="31" spans="1:3" ht="15.75" customHeight="1" x14ac:dyDescent="0.35">
      <c r="A31" s="122" t="s">
        <v>130</v>
      </c>
      <c r="B31" s="123"/>
      <c r="C31" s="124"/>
    </row>
    <row r="32" spans="1:3" ht="15.75" customHeight="1" x14ac:dyDescent="0.35">
      <c r="A32" s="60" t="s">
        <v>1</v>
      </c>
      <c r="B32" s="66" t="s">
        <v>2</v>
      </c>
      <c r="C32" s="63" t="e">
        <f>C30*B13*B12/B14</f>
        <v>#DIV/0!</v>
      </c>
    </row>
    <row r="33" spans="1:3" ht="25.5" x14ac:dyDescent="0.35">
      <c r="A33" s="67" t="str">
        <f>"CTDIvol reported by scanner (mGy) for the protocol entered in the phantom site scanning data form (using "&amp;B8&amp;" diameter PMMA phantom)"</f>
        <v>CTDIvol reported by scanner (mGy) for the protocol entered in the phantom site scanning data form (using  diameter PMMA phantom)</v>
      </c>
      <c r="B33" s="77"/>
      <c r="C33" s="68"/>
    </row>
    <row r="34" spans="1:3" ht="32.450000000000003" customHeight="1" x14ac:dyDescent="0.35">
      <c r="A34" s="67" t="s">
        <v>81</v>
      </c>
      <c r="B34" s="69" t="s">
        <v>62</v>
      </c>
      <c r="C34" s="78" t="e">
        <f>ABS((C32-B33)/B33)</f>
        <v>#DIV/0!</v>
      </c>
    </row>
    <row r="35" spans="1:3" ht="15.75" customHeight="1" x14ac:dyDescent="0.35">
      <c r="A35" s="70" t="s">
        <v>94</v>
      </c>
      <c r="B35" s="80" t="str">
        <f>IF('Phantom Site Scanning Data Form'!I45="","",'Phantom Site Scanning Data Form'!I45)</f>
        <v/>
      </c>
      <c r="C35" s="68"/>
    </row>
    <row r="36" spans="1:3" ht="15.75" customHeight="1" x14ac:dyDescent="0.35">
      <c r="A36" s="60" t="s">
        <v>3</v>
      </c>
      <c r="B36" s="77" t="s">
        <v>131</v>
      </c>
      <c r="C36" s="63" t="e">
        <f>C32*15</f>
        <v>#DIV/0!</v>
      </c>
    </row>
    <row r="37" spans="1:3" ht="15.75" customHeight="1" x14ac:dyDescent="0.35">
      <c r="A37" s="76" t="str">
        <f>"SSDE(" &amp; IF(B8="32 cm", "B32", "B16") &amp; ") for 18.5 cm water equivalent diameter (mGy)"</f>
        <v>SSDE(B16) for 18.5 cm water equivalent diameter (mGy)</v>
      </c>
      <c r="B37" s="71" t="s">
        <v>61</v>
      </c>
      <c r="C37" s="79" t="e">
        <f>IF(B8="16 cm",C32*(1.874799*(EXP(-0.03871313*18.5))),C32*(3.704369*(EXP(-0.03671937*18.5))))</f>
        <v>#DIV/0!</v>
      </c>
    </row>
    <row r="38" spans="1:3" ht="15.75" customHeight="1" x14ac:dyDescent="0.35">
      <c r="A38" s="72" t="s">
        <v>92</v>
      </c>
      <c r="B38" s="73"/>
      <c r="C38" s="57"/>
    </row>
    <row r="39" spans="1:3" ht="4.5" hidden="1" customHeight="1" x14ac:dyDescent="0.35">
      <c r="A39" s="2"/>
    </row>
    <row r="40" spans="1:3" x14ac:dyDescent="0.35">
      <c r="A40" s="127" t="s">
        <v>95</v>
      </c>
      <c r="B40" s="128"/>
      <c r="C40" s="129"/>
    </row>
    <row r="41" spans="1:3" x14ac:dyDescent="0.35">
      <c r="A41" s="130" t="s">
        <v>4</v>
      </c>
      <c r="B41" s="131"/>
      <c r="C41" s="132"/>
    </row>
    <row r="42" spans="1:3" ht="9" customHeight="1" x14ac:dyDescent="0.35">
      <c r="A42" s="133" t="s">
        <v>5</v>
      </c>
      <c r="B42" s="134"/>
      <c r="C42" s="135"/>
    </row>
    <row r="43" spans="1:3" ht="9" customHeight="1" x14ac:dyDescent="0.35"/>
    <row r="44" spans="1:3" x14ac:dyDescent="0.35">
      <c r="A44" s="136" t="s">
        <v>6</v>
      </c>
      <c r="B44" s="126"/>
      <c r="C44" s="126"/>
    </row>
    <row r="45" spans="1:3" x14ac:dyDescent="0.35">
      <c r="A45" s="125" t="s">
        <v>7</v>
      </c>
      <c r="B45" s="126"/>
      <c r="C45" s="126"/>
    </row>
  </sheetData>
  <sheetProtection selectLockedCells="1"/>
  <mergeCells count="9">
    <mergeCell ref="A44:C44"/>
    <mergeCell ref="A45:C45"/>
    <mergeCell ref="A5:C5"/>
    <mergeCell ref="A1:C1"/>
    <mergeCell ref="A6:C6"/>
    <mergeCell ref="A31:C31"/>
    <mergeCell ref="A40:C40"/>
    <mergeCell ref="A41:C41"/>
    <mergeCell ref="A42:C42"/>
  </mergeCells>
  <printOptions horizontalCentered="1" verticalCentered="1"/>
  <pageMargins left="0.25" right="0.25" top="0.31" bottom="0.27" header="0.3" footer="0.3"/>
  <pageSetup scale="95" firstPageNumber="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Sheet1!$A$1:$A$2</xm:f>
          </x14:formula1>
          <xm:sqref>B8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46"/>
  <sheetViews>
    <sheetView topLeftCell="A13" zoomScaleNormal="100" workbookViewId="0">
      <selection activeCell="H29" sqref="H29"/>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139</v>
      </c>
      <c r="B5" s="144"/>
      <c r="C5" s="144"/>
      <c r="D5" s="144"/>
    </row>
    <row r="6" spans="1:4" ht="44.1" customHeight="1" x14ac:dyDescent="0.35">
      <c r="A6" s="158" t="s">
        <v>128</v>
      </c>
      <c r="B6" s="158"/>
      <c r="C6" s="158"/>
      <c r="D6" s="158"/>
    </row>
    <row r="7" spans="1:4" ht="15.75" customHeight="1" x14ac:dyDescent="0.35">
      <c r="A7" s="48" t="s">
        <v>75</v>
      </c>
      <c r="B7" s="138" t="s">
        <v>23</v>
      </c>
      <c r="C7" s="139"/>
      <c r="D7" s="49" t="s">
        <v>24</v>
      </c>
    </row>
    <row r="8" spans="1:4" ht="30" customHeight="1" x14ac:dyDescent="0.35">
      <c r="A8" s="58" t="s">
        <v>132</v>
      </c>
      <c r="B8" s="138"/>
      <c r="C8" s="139"/>
      <c r="D8" s="82"/>
    </row>
    <row r="9" spans="1:4" ht="15.75" customHeight="1" x14ac:dyDescent="0.4">
      <c r="A9" s="48"/>
      <c r="B9" s="50" t="s">
        <v>97</v>
      </c>
      <c r="C9" s="51" t="s">
        <v>98</v>
      </c>
      <c r="D9" s="36"/>
    </row>
    <row r="10" spans="1:4" ht="15.75" customHeight="1" x14ac:dyDescent="0.35">
      <c r="A10" s="58" t="s">
        <v>76</v>
      </c>
      <c r="B10" s="56" t="str">
        <f>IF('Phantom Site Scanning Data Form'!I29="","",'Phantom Site Scanning Data Form'!I29)</f>
        <v/>
      </c>
      <c r="C10" s="56" t="str">
        <f>IF('Phantom Site Scanning Data Form'!J29="","",'Phantom Site Scanning Data Form'!J29)</f>
        <v/>
      </c>
      <c r="D10" s="59"/>
    </row>
    <row r="11" spans="1:4" ht="15.75" customHeight="1" x14ac:dyDescent="0.35">
      <c r="A11" s="60" t="s">
        <v>26</v>
      </c>
      <c r="B11" s="56"/>
      <c r="C11" s="56"/>
      <c r="D11" s="59"/>
    </row>
    <row r="12" spans="1:4" ht="15.75" customHeight="1" x14ac:dyDescent="0.35">
      <c r="A12" s="60" t="s">
        <v>27</v>
      </c>
      <c r="B12" s="140"/>
      <c r="C12" s="141"/>
      <c r="D12" s="59"/>
    </row>
    <row r="13" spans="1:4" ht="15.75" customHeight="1" x14ac:dyDescent="0.35">
      <c r="A13" s="58" t="s">
        <v>80</v>
      </c>
      <c r="B13" s="140"/>
      <c r="C13" s="141"/>
      <c r="D13" s="59"/>
    </row>
    <row r="14" spans="1:4" ht="15.75" customHeight="1" x14ac:dyDescent="0.35">
      <c r="A14" s="58" t="s">
        <v>79</v>
      </c>
      <c r="B14" s="140"/>
      <c r="C14" s="141"/>
      <c r="D14" s="59"/>
    </row>
    <row r="15" spans="1:4" ht="45" customHeight="1" x14ac:dyDescent="0.35">
      <c r="A15" s="61" t="s">
        <v>20</v>
      </c>
      <c r="B15" s="140"/>
      <c r="C15" s="141"/>
      <c r="D15" s="59"/>
    </row>
    <row r="16" spans="1:4" ht="15.75" customHeight="1" x14ac:dyDescent="0.35">
      <c r="A16" s="60" t="s">
        <v>28</v>
      </c>
      <c r="B16" s="140"/>
      <c r="C16" s="141"/>
      <c r="D16" s="59"/>
    </row>
    <row r="17" spans="1:4" ht="15.75" customHeight="1" x14ac:dyDescent="0.35">
      <c r="A17" s="60" t="s">
        <v>29</v>
      </c>
      <c r="B17" s="140"/>
      <c r="C17" s="141"/>
      <c r="D17" s="59"/>
    </row>
    <row r="18" spans="1:4" ht="15.75" customHeight="1" x14ac:dyDescent="0.35">
      <c r="A18" s="62" t="s">
        <v>30</v>
      </c>
      <c r="B18" s="142"/>
      <c r="C18" s="143"/>
      <c r="D18" s="59"/>
    </row>
    <row r="19" spans="1:4" ht="15.75" customHeight="1" x14ac:dyDescent="0.35">
      <c r="A19" s="60" t="s">
        <v>31</v>
      </c>
      <c r="B19" s="140"/>
      <c r="C19" s="141"/>
      <c r="D19" s="59"/>
    </row>
    <row r="20" spans="1:4" ht="15.75" customHeight="1" x14ac:dyDescent="0.35">
      <c r="A20" s="60" t="s">
        <v>32</v>
      </c>
      <c r="B20" s="140"/>
      <c r="C20" s="141"/>
      <c r="D20" s="59"/>
    </row>
    <row r="21" spans="1:4" ht="15.75" customHeight="1" x14ac:dyDescent="0.35">
      <c r="A21" s="60" t="s">
        <v>33</v>
      </c>
      <c r="B21" s="140"/>
      <c r="C21" s="141"/>
      <c r="D21" s="59"/>
    </row>
    <row r="22" spans="1:4" ht="15.75" customHeight="1" x14ac:dyDescent="0.35">
      <c r="A22" s="60" t="s">
        <v>38</v>
      </c>
      <c r="B22" s="142"/>
      <c r="C22" s="143"/>
      <c r="D22" s="63" t="e">
        <f>(AVERAGE(B19:C21))</f>
        <v>#DIV/0!</v>
      </c>
    </row>
    <row r="23" spans="1:4" ht="15.75" customHeight="1" x14ac:dyDescent="0.35">
      <c r="A23" s="58" t="s">
        <v>8</v>
      </c>
      <c r="B23" s="142"/>
      <c r="C23" s="143"/>
      <c r="D23" s="63" t="e">
        <f>((0.87*$B17*$B16*D22)/($B14*$B13))/100</f>
        <v>#DIV/0!</v>
      </c>
    </row>
    <row r="24" spans="1:4" ht="15.75" customHeight="1" x14ac:dyDescent="0.35">
      <c r="A24" s="62" t="s">
        <v>40</v>
      </c>
      <c r="B24" s="142"/>
      <c r="C24" s="143"/>
      <c r="D24" s="64"/>
    </row>
    <row r="25" spans="1:4" ht="15.75" customHeight="1" x14ac:dyDescent="0.35">
      <c r="A25" s="60" t="s">
        <v>31</v>
      </c>
      <c r="B25" s="140"/>
      <c r="C25" s="141"/>
      <c r="D25" s="64"/>
    </row>
    <row r="26" spans="1:4" ht="15.75" customHeight="1" x14ac:dyDescent="0.35">
      <c r="A26" s="60" t="s">
        <v>32</v>
      </c>
      <c r="B26" s="140"/>
      <c r="C26" s="141"/>
      <c r="D26" s="64"/>
    </row>
    <row r="27" spans="1:4" ht="15.75" customHeight="1" x14ac:dyDescent="0.35">
      <c r="A27" s="60" t="s">
        <v>33</v>
      </c>
      <c r="B27" s="140"/>
      <c r="C27" s="141"/>
      <c r="D27" s="64"/>
    </row>
    <row r="28" spans="1:4" ht="15.75" customHeight="1" x14ac:dyDescent="0.35">
      <c r="A28" s="60" t="s">
        <v>38</v>
      </c>
      <c r="B28" s="142"/>
      <c r="C28" s="143"/>
      <c r="D28" s="63" t="e">
        <f>(AVERAGE(B25:C27))</f>
        <v>#DIV/0!</v>
      </c>
    </row>
    <row r="29" spans="1:4" ht="15.75" customHeight="1" x14ac:dyDescent="0.35">
      <c r="A29" s="58" t="s">
        <v>129</v>
      </c>
      <c r="B29" s="142"/>
      <c r="C29" s="143"/>
      <c r="D29" s="63" t="e">
        <f>((0.87*$B16*$B17*D28)/($B14*$B13))/100</f>
        <v>#DIV/0!</v>
      </c>
    </row>
    <row r="30" spans="1:4" ht="8.25" customHeight="1" x14ac:dyDescent="0.35">
      <c r="A30" s="65"/>
      <c r="B30" s="142"/>
      <c r="C30" s="143"/>
      <c r="D30" s="59"/>
    </row>
    <row r="31" spans="1:4" ht="15.75" customHeight="1" x14ac:dyDescent="0.35">
      <c r="A31" s="60" t="s">
        <v>42</v>
      </c>
      <c r="B31" s="142"/>
      <c r="C31" s="143"/>
      <c r="D31" s="63" t="e">
        <f>(0.667*D29)+(0.333*D23)</f>
        <v>#DIV/0!</v>
      </c>
    </row>
    <row r="32" spans="1:4" ht="15.75" customHeight="1" x14ac:dyDescent="0.35">
      <c r="A32" s="122" t="s">
        <v>133</v>
      </c>
      <c r="B32" s="123"/>
      <c r="C32" s="123"/>
      <c r="D32" s="124"/>
    </row>
    <row r="33" spans="1:4" ht="15.75" customHeight="1" x14ac:dyDescent="0.35">
      <c r="A33" s="60" t="s">
        <v>1</v>
      </c>
      <c r="B33" s="150" t="s">
        <v>2</v>
      </c>
      <c r="C33" s="146"/>
      <c r="D33" s="63" t="e">
        <f>D31*B14*B13/B15</f>
        <v>#DIV/0!</v>
      </c>
    </row>
    <row r="34" spans="1:4" ht="25.5" x14ac:dyDescent="0.35">
      <c r="A34" s="67" t="str">
        <f>"CTDIvol reported by scanner (mGy) for the protocol entered in the phantom site scanning data form (using "&amp;B8&amp;" diameter PMMA phantom)"</f>
        <v>CTDIvol reported by scanner (mGy) for the protocol entered in the phantom site scanning data form (using  diameter PMMA phantom)</v>
      </c>
      <c r="B34" s="145"/>
      <c r="C34" s="146"/>
      <c r="D34" s="68"/>
    </row>
    <row r="35" spans="1:4" ht="32.450000000000003" customHeight="1" x14ac:dyDescent="0.35">
      <c r="A35" s="67" t="s">
        <v>81</v>
      </c>
      <c r="B35" s="142"/>
      <c r="C35" s="143"/>
      <c r="D35" s="78" t="e">
        <f>ABS((D33-B34)/B34)</f>
        <v>#DIV/0!</v>
      </c>
    </row>
    <row r="36" spans="1:4" ht="15.75" customHeight="1" x14ac:dyDescent="0.35">
      <c r="A36" s="70" t="s">
        <v>94</v>
      </c>
      <c r="B36" s="147" t="str">
        <f>IF('Phantom Site Scanning Data Form'!I45="","",'Phantom Site Scanning Data Form'!I45)</f>
        <v/>
      </c>
      <c r="C36" s="148"/>
      <c r="D36" s="68"/>
    </row>
    <row r="37" spans="1:4" ht="15.75" customHeight="1" x14ac:dyDescent="0.35">
      <c r="A37" s="60" t="s">
        <v>3</v>
      </c>
      <c r="B37" s="151" t="s">
        <v>131</v>
      </c>
      <c r="C37" s="146"/>
      <c r="D37" s="63" t="e">
        <f>D33*15</f>
        <v>#DIV/0!</v>
      </c>
    </row>
    <row r="38" spans="1:4" ht="15.75" customHeight="1" x14ac:dyDescent="0.35">
      <c r="A38" s="76" t="str">
        <f>"SSDE(" &amp; IF(B8="32 cm", "B32", "B16") &amp; ") for 18.5 cm water equivalent diameter (mGy)"</f>
        <v>SSDE(B16) for 18.5 cm water equivalent diameter (mGy)</v>
      </c>
      <c r="B38" s="155" t="s">
        <v>61</v>
      </c>
      <c r="C38" s="153"/>
      <c r="D38" s="81" t="e">
        <f>IF(B8="16 cm",D33*(1.874799*(EXP(-0.03871313*18.5))),D33*(3.704369*(EXP(-0.03671937*18.5))))</f>
        <v>#DIV/0!</v>
      </c>
    </row>
    <row r="39" spans="1:4" ht="15.75" customHeight="1" x14ac:dyDescent="0.35">
      <c r="A39" s="72" t="s">
        <v>92</v>
      </c>
      <c r="B39" s="149"/>
      <c r="C39" s="149"/>
      <c r="D39" s="57"/>
    </row>
    <row r="40" spans="1:4" ht="4.5" hidden="1" customHeight="1" x14ac:dyDescent="0.35">
      <c r="A40" s="2"/>
    </row>
    <row r="41" spans="1:4" x14ac:dyDescent="0.35">
      <c r="A41" s="127" t="s">
        <v>95</v>
      </c>
      <c r="B41" s="128"/>
      <c r="C41" s="128"/>
      <c r="D41" s="129"/>
    </row>
    <row r="42" spans="1:4" x14ac:dyDescent="0.35">
      <c r="A42" s="130" t="s">
        <v>4</v>
      </c>
      <c r="B42" s="131"/>
      <c r="C42" s="131"/>
      <c r="D42" s="132"/>
    </row>
    <row r="43" spans="1:4" ht="9" customHeight="1" x14ac:dyDescent="0.35">
      <c r="A43" s="133" t="s">
        <v>5</v>
      </c>
      <c r="B43" s="134"/>
      <c r="C43" s="134"/>
      <c r="D43" s="135"/>
    </row>
    <row r="44" spans="1:4" ht="9" customHeight="1" x14ac:dyDescent="0.35"/>
    <row r="45" spans="1:4" x14ac:dyDescent="0.35">
      <c r="A45" s="136" t="s">
        <v>6</v>
      </c>
      <c r="B45" s="126"/>
      <c r="C45" s="126"/>
      <c r="D45" s="126"/>
    </row>
    <row r="46" spans="1:4" x14ac:dyDescent="0.35">
      <c r="A46" s="125" t="s">
        <v>7</v>
      </c>
      <c r="B46" s="126"/>
      <c r="C46" s="126"/>
      <c r="D46" s="126"/>
    </row>
  </sheetData>
  <sheetProtection selectLockedCells="1"/>
  <mergeCells count="38">
    <mergeCell ref="A46:D46"/>
    <mergeCell ref="B33:C33"/>
    <mergeCell ref="B34:C34"/>
    <mergeCell ref="B35:C35"/>
    <mergeCell ref="B36:C36"/>
    <mergeCell ref="B37:C37"/>
    <mergeCell ref="B38:C38"/>
    <mergeCell ref="B39:C39"/>
    <mergeCell ref="A41:D41"/>
    <mergeCell ref="A42:D42"/>
    <mergeCell ref="A43:D43"/>
    <mergeCell ref="A45:D45"/>
    <mergeCell ref="A32:D32"/>
    <mergeCell ref="B21:C21"/>
    <mergeCell ref="B22:C22"/>
    <mergeCell ref="B23:C23"/>
    <mergeCell ref="B24:C24"/>
    <mergeCell ref="B25:C25"/>
    <mergeCell ref="B26:C26"/>
    <mergeCell ref="B27:C27"/>
    <mergeCell ref="B28:C28"/>
    <mergeCell ref="B29:C29"/>
    <mergeCell ref="B30:C30"/>
    <mergeCell ref="B31:C31"/>
    <mergeCell ref="B20:C20"/>
    <mergeCell ref="A1:D1"/>
    <mergeCell ref="A5:D5"/>
    <mergeCell ref="B7:C7"/>
    <mergeCell ref="B12:C12"/>
    <mergeCell ref="B13:C13"/>
    <mergeCell ref="B14:C14"/>
    <mergeCell ref="B8:C8"/>
    <mergeCell ref="A6:D6"/>
    <mergeCell ref="B15:C15"/>
    <mergeCell ref="B16:C16"/>
    <mergeCell ref="B17:C17"/>
    <mergeCell ref="B18:C18"/>
    <mergeCell ref="B19:C19"/>
  </mergeCells>
  <printOptions horizontalCentered="1" verticalCentered="1"/>
  <pageMargins left="0.25" right="0.25" top="0.31" bottom="0.27" header="0.3" footer="0.3"/>
  <pageSetup scale="94" firstPageNumber="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Sheet1!$A$1:$A$2</xm:f>
          </x14:formula1>
          <xm:sqref>B8:C8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46"/>
  <sheetViews>
    <sheetView topLeftCell="A13" zoomScaleNormal="100" workbookViewId="0">
      <selection activeCell="B8" sqref="B8:C8"/>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140</v>
      </c>
      <c r="B5" s="144"/>
      <c r="C5" s="144"/>
      <c r="D5" s="144"/>
    </row>
    <row r="6" spans="1:4" s="12" customFormat="1" ht="44.1" customHeight="1" x14ac:dyDescent="0.35">
      <c r="A6" s="158" t="s">
        <v>128</v>
      </c>
      <c r="B6" s="158"/>
      <c r="C6" s="158"/>
      <c r="D6" s="158"/>
    </row>
    <row r="7" spans="1:4" ht="15.75" customHeight="1" x14ac:dyDescent="0.35">
      <c r="A7" s="48" t="s">
        <v>75</v>
      </c>
      <c r="B7" s="138" t="s">
        <v>23</v>
      </c>
      <c r="C7" s="139"/>
      <c r="D7" s="49" t="s">
        <v>24</v>
      </c>
    </row>
    <row r="8" spans="1:4" ht="30" customHeight="1" x14ac:dyDescent="0.35">
      <c r="A8" s="58" t="s">
        <v>132</v>
      </c>
      <c r="B8" s="138"/>
      <c r="C8" s="139"/>
      <c r="D8" s="82"/>
    </row>
    <row r="9" spans="1:4" ht="15.75" customHeight="1" x14ac:dyDescent="0.35">
      <c r="A9" s="48"/>
      <c r="B9" s="50" t="s">
        <v>97</v>
      </c>
      <c r="C9" s="51" t="s">
        <v>98</v>
      </c>
      <c r="D9" s="82"/>
    </row>
    <row r="10" spans="1:4" ht="15.75" customHeight="1" x14ac:dyDescent="0.35">
      <c r="A10" s="58" t="s">
        <v>76</v>
      </c>
      <c r="B10" s="56" t="str">
        <f>IF('Phantom Site Scanning Data Form'!I29="","",'Phantom Site Scanning Data Form'!I29)</f>
        <v/>
      </c>
      <c r="C10" s="56" t="str">
        <f>IF('Phantom Site Scanning Data Form'!J29="","",'Phantom Site Scanning Data Form'!J29)</f>
        <v/>
      </c>
      <c r="D10" s="59"/>
    </row>
    <row r="11" spans="1:4" ht="15.75" customHeight="1" x14ac:dyDescent="0.35">
      <c r="A11" s="60" t="s">
        <v>26</v>
      </c>
      <c r="B11" s="56"/>
      <c r="C11" s="56"/>
      <c r="D11" s="59"/>
    </row>
    <row r="12" spans="1:4" ht="15.75" customHeight="1" x14ac:dyDescent="0.35">
      <c r="A12" s="60" t="s">
        <v>27</v>
      </c>
      <c r="B12" s="56"/>
      <c r="C12" s="56"/>
      <c r="D12" s="59"/>
    </row>
    <row r="13" spans="1:4" ht="15.75" customHeight="1" x14ac:dyDescent="0.35">
      <c r="A13" s="58" t="s">
        <v>80</v>
      </c>
      <c r="B13" s="140"/>
      <c r="C13" s="141"/>
      <c r="D13" s="59"/>
    </row>
    <row r="14" spans="1:4" ht="15.75" customHeight="1" x14ac:dyDescent="0.35">
      <c r="A14" s="58" t="s">
        <v>79</v>
      </c>
      <c r="B14" s="140"/>
      <c r="C14" s="141"/>
      <c r="D14" s="59"/>
    </row>
    <row r="15" spans="1:4" ht="45" customHeight="1" x14ac:dyDescent="0.35">
      <c r="A15" s="61" t="s">
        <v>20</v>
      </c>
      <c r="B15" s="140"/>
      <c r="C15" s="141"/>
      <c r="D15" s="59"/>
    </row>
    <row r="16" spans="1:4" ht="15.75" customHeight="1" x14ac:dyDescent="0.35">
      <c r="A16" s="60" t="s">
        <v>28</v>
      </c>
      <c r="B16" s="140"/>
      <c r="C16" s="141"/>
      <c r="D16" s="59"/>
    </row>
    <row r="17" spans="1:4" ht="15.75" customHeight="1" x14ac:dyDescent="0.35">
      <c r="A17" s="60" t="s">
        <v>29</v>
      </c>
      <c r="B17" s="140"/>
      <c r="C17" s="141"/>
      <c r="D17" s="59"/>
    </row>
    <row r="18" spans="1:4" ht="15.75" customHeight="1" x14ac:dyDescent="0.35">
      <c r="A18" s="62" t="s">
        <v>30</v>
      </c>
      <c r="B18" s="142"/>
      <c r="C18" s="143"/>
      <c r="D18" s="75" t="s">
        <v>104</v>
      </c>
    </row>
    <row r="19" spans="1:4" ht="15.75" customHeight="1" x14ac:dyDescent="0.35">
      <c r="A19" s="60" t="s">
        <v>31</v>
      </c>
      <c r="B19" s="46"/>
      <c r="C19" s="47"/>
      <c r="D19" s="74">
        <f>C19+B19</f>
        <v>0</v>
      </c>
    </row>
    <row r="20" spans="1:4" ht="15.75" customHeight="1" x14ac:dyDescent="0.35">
      <c r="A20" s="60" t="s">
        <v>32</v>
      </c>
      <c r="B20" s="46"/>
      <c r="C20" s="47"/>
      <c r="D20" s="74">
        <f>C20+B20</f>
        <v>0</v>
      </c>
    </row>
    <row r="21" spans="1:4" ht="15.75" customHeight="1" x14ac:dyDescent="0.35">
      <c r="A21" s="60" t="s">
        <v>33</v>
      </c>
      <c r="B21" s="46"/>
      <c r="C21" s="47"/>
      <c r="D21" s="74">
        <f>C21+B21</f>
        <v>0</v>
      </c>
    </row>
    <row r="22" spans="1:4" ht="15.75" customHeight="1" x14ac:dyDescent="0.35">
      <c r="A22" s="60" t="s">
        <v>38</v>
      </c>
      <c r="B22" s="142"/>
      <c r="C22" s="143"/>
      <c r="D22" s="63">
        <f>(AVERAGE(D19:D21))</f>
        <v>0</v>
      </c>
    </row>
    <row r="23" spans="1:4" ht="15.75" customHeight="1" x14ac:dyDescent="0.35">
      <c r="A23" s="58" t="s">
        <v>8</v>
      </c>
      <c r="B23" s="142"/>
      <c r="C23" s="143"/>
      <c r="D23" s="63" t="e">
        <f>((0.87*$B17*$B16*D22)/($B14*$B13))/100</f>
        <v>#DIV/0!</v>
      </c>
    </row>
    <row r="24" spans="1:4" ht="15.75" customHeight="1" x14ac:dyDescent="0.35">
      <c r="A24" s="62" t="s">
        <v>40</v>
      </c>
      <c r="B24" s="142"/>
      <c r="C24" s="143"/>
      <c r="D24" s="75" t="s">
        <v>104</v>
      </c>
    </row>
    <row r="25" spans="1:4" ht="15.75" customHeight="1" x14ac:dyDescent="0.35">
      <c r="A25" s="60" t="s">
        <v>31</v>
      </c>
      <c r="B25" s="46"/>
      <c r="C25" s="47"/>
      <c r="D25" s="74">
        <f>C25+B25</f>
        <v>0</v>
      </c>
    </row>
    <row r="26" spans="1:4" ht="15.75" customHeight="1" x14ac:dyDescent="0.35">
      <c r="A26" s="60" t="s">
        <v>32</v>
      </c>
      <c r="B26" s="46"/>
      <c r="C26" s="47"/>
      <c r="D26" s="74">
        <f>C26+B26</f>
        <v>0</v>
      </c>
    </row>
    <row r="27" spans="1:4" ht="15.75" customHeight="1" x14ac:dyDescent="0.35">
      <c r="A27" s="60" t="s">
        <v>33</v>
      </c>
      <c r="B27" s="46"/>
      <c r="C27" s="47"/>
      <c r="D27" s="74">
        <f>C27+B27</f>
        <v>0</v>
      </c>
    </row>
    <row r="28" spans="1:4" ht="15.75" customHeight="1" x14ac:dyDescent="0.35">
      <c r="A28" s="60" t="s">
        <v>38</v>
      </c>
      <c r="B28" s="142"/>
      <c r="C28" s="143"/>
      <c r="D28" s="63">
        <f>(AVERAGE(D25:D27))</f>
        <v>0</v>
      </c>
    </row>
    <row r="29" spans="1:4" ht="15.75" customHeight="1" x14ac:dyDescent="0.35">
      <c r="A29" s="58" t="s">
        <v>129</v>
      </c>
      <c r="B29" s="142"/>
      <c r="C29" s="143"/>
      <c r="D29" s="63" t="e">
        <f>((0.87*$B16*$B17*D28)/($B14*$B13))/100</f>
        <v>#DIV/0!</v>
      </c>
    </row>
    <row r="30" spans="1:4" ht="8.25" customHeight="1" x14ac:dyDescent="0.35">
      <c r="A30" s="65"/>
      <c r="B30" s="142"/>
      <c r="C30" s="143"/>
      <c r="D30" s="59"/>
    </row>
    <row r="31" spans="1:4" ht="15.75" customHeight="1" x14ac:dyDescent="0.35">
      <c r="A31" s="60" t="s">
        <v>42</v>
      </c>
      <c r="B31" s="142"/>
      <c r="C31" s="143"/>
      <c r="D31" s="63" t="e">
        <f>(0.667*D29)+(0.333*D23)</f>
        <v>#DIV/0!</v>
      </c>
    </row>
    <row r="32" spans="1:4" ht="15.75" customHeight="1" x14ac:dyDescent="0.35">
      <c r="A32" s="122" t="s">
        <v>133</v>
      </c>
      <c r="B32" s="123"/>
      <c r="C32" s="123"/>
      <c r="D32" s="124"/>
    </row>
    <row r="33" spans="1:6" ht="15.75" customHeight="1" x14ac:dyDescent="0.35">
      <c r="A33" s="60" t="s">
        <v>1</v>
      </c>
      <c r="B33" s="150" t="s">
        <v>2</v>
      </c>
      <c r="C33" s="146"/>
      <c r="D33" s="63" t="e">
        <f>D31*B14*B13/B15</f>
        <v>#DIV/0!</v>
      </c>
    </row>
    <row r="34" spans="1:6" ht="25.5" x14ac:dyDescent="0.35">
      <c r="A34" s="67" t="str">
        <f>"CTDIvol reported by scanner (mGy) for the protocol entered in the phantom site scanning data form (using "&amp;B8&amp;" diameter PMMA phantom)"</f>
        <v>CTDIvol reported by scanner (mGy) for the protocol entered in the phantom site scanning data form (using  diameter PMMA phantom)</v>
      </c>
      <c r="B34" s="145"/>
      <c r="C34" s="146"/>
      <c r="D34" s="68"/>
    </row>
    <row r="35" spans="1:6" ht="32.450000000000003" customHeight="1" x14ac:dyDescent="0.35">
      <c r="A35" s="67" t="s">
        <v>81</v>
      </c>
      <c r="B35" s="142"/>
      <c r="C35" s="143"/>
      <c r="D35" s="78" t="e">
        <f>ABS((D33-B34)/B34)</f>
        <v>#DIV/0!</v>
      </c>
      <c r="F35" s="34"/>
    </row>
    <row r="36" spans="1:6" ht="15.75" customHeight="1" x14ac:dyDescent="0.35">
      <c r="A36" s="70" t="s">
        <v>94</v>
      </c>
      <c r="B36" s="154" t="str">
        <f>IF('Phantom Site Scanning Data Form'!I45="","",'Phantom Site Scanning Data Form'!I45)</f>
        <v/>
      </c>
      <c r="C36" s="148"/>
      <c r="D36" s="68"/>
    </row>
    <row r="37" spans="1:6" ht="15.75" customHeight="1" x14ac:dyDescent="0.35">
      <c r="A37" s="60" t="s">
        <v>3</v>
      </c>
      <c r="B37" s="151" t="s">
        <v>131</v>
      </c>
      <c r="C37" s="146"/>
      <c r="D37" s="63" t="e">
        <f>D33*15</f>
        <v>#DIV/0!</v>
      </c>
    </row>
    <row r="38" spans="1:6" ht="15.75" customHeight="1" x14ac:dyDescent="0.35">
      <c r="A38" s="76" t="str">
        <f>"SSDE(" &amp; IF(B8="32 cm", "B32", "B16") &amp; ") for 18.5 cm water equivalent diameter (mGy)"</f>
        <v>SSDE(B16) for 18.5 cm water equivalent diameter (mGy)</v>
      </c>
      <c r="B38" s="155" t="s">
        <v>61</v>
      </c>
      <c r="C38" s="153"/>
      <c r="D38" s="81" t="e">
        <f>IF(B8="16 cm",D33*(1.874799*(EXP(-0.03871313*18.5))),D33*(3.704369*(EXP(-0.03671937*18.5))))</f>
        <v>#DIV/0!</v>
      </c>
    </row>
    <row r="39" spans="1:6" ht="15.75" customHeight="1" x14ac:dyDescent="0.35">
      <c r="A39" s="72" t="s">
        <v>92</v>
      </c>
      <c r="B39" s="149"/>
      <c r="C39" s="149"/>
      <c r="D39" s="57"/>
    </row>
    <row r="40" spans="1:6" ht="4.5" hidden="1" customHeight="1" x14ac:dyDescent="0.35">
      <c r="A40" s="2"/>
    </row>
    <row r="41" spans="1:6" x14ac:dyDescent="0.35">
      <c r="A41" s="127" t="s">
        <v>95</v>
      </c>
      <c r="B41" s="128"/>
      <c r="C41" s="128"/>
      <c r="D41" s="129"/>
    </row>
    <row r="42" spans="1:6" x14ac:dyDescent="0.35">
      <c r="A42" s="130" t="s">
        <v>4</v>
      </c>
      <c r="B42" s="131"/>
      <c r="C42" s="131"/>
      <c r="D42" s="132"/>
    </row>
    <row r="43" spans="1:6" ht="9" customHeight="1" x14ac:dyDescent="0.35">
      <c r="A43" s="133" t="s">
        <v>5</v>
      </c>
      <c r="B43" s="134"/>
      <c r="C43" s="134"/>
      <c r="D43" s="135"/>
    </row>
    <row r="44" spans="1:6" ht="9" customHeight="1" x14ac:dyDescent="0.35"/>
    <row r="45" spans="1:6" x14ac:dyDescent="0.35">
      <c r="A45" s="136" t="s">
        <v>6</v>
      </c>
      <c r="B45" s="126"/>
      <c r="C45" s="126"/>
      <c r="D45" s="126"/>
    </row>
    <row r="46" spans="1:6" x14ac:dyDescent="0.35">
      <c r="A46" s="125" t="s">
        <v>7</v>
      </c>
      <c r="B46" s="126"/>
      <c r="C46" s="126"/>
      <c r="D46" s="126"/>
    </row>
  </sheetData>
  <sheetProtection selectLockedCells="1"/>
  <mergeCells count="31">
    <mergeCell ref="A45:D45"/>
    <mergeCell ref="A46:D46"/>
    <mergeCell ref="B24:C24"/>
    <mergeCell ref="B15:C15"/>
    <mergeCell ref="A41:D41"/>
    <mergeCell ref="A42:D42"/>
    <mergeCell ref="A43:D43"/>
    <mergeCell ref="B16:C16"/>
    <mergeCell ref="B17:C17"/>
    <mergeCell ref="B18:C18"/>
    <mergeCell ref="B22:C22"/>
    <mergeCell ref="B23:C23"/>
    <mergeCell ref="B38:C38"/>
    <mergeCell ref="B39:C39"/>
    <mergeCell ref="B28:C28"/>
    <mergeCell ref="B29:C29"/>
    <mergeCell ref="B30:C30"/>
    <mergeCell ref="B31:C31"/>
    <mergeCell ref="A32:D32"/>
    <mergeCell ref="B33:C33"/>
    <mergeCell ref="B34:C34"/>
    <mergeCell ref="B35:C35"/>
    <mergeCell ref="B36:C36"/>
    <mergeCell ref="B37:C37"/>
    <mergeCell ref="A1:D1"/>
    <mergeCell ref="A5:D5"/>
    <mergeCell ref="B7:C7"/>
    <mergeCell ref="B13:C13"/>
    <mergeCell ref="B14:C14"/>
    <mergeCell ref="A6:D6"/>
    <mergeCell ref="B8:C8"/>
  </mergeCells>
  <printOptions horizontalCentered="1" verticalCentered="1"/>
  <pageMargins left="0.25" right="0.25" top="0.31" bottom="0.27" header="0.3" footer="0.3"/>
  <pageSetup scale="94" firstPageNumber="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Sheet1!$A$1:$A$2</xm:f>
          </x14:formula1>
          <xm:sqref>B8:C8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3"/>
  <sheetViews>
    <sheetView workbookViewId="0">
      <selection activeCell="B4" sqref="B4"/>
    </sheetView>
  </sheetViews>
  <sheetFormatPr defaultRowHeight="12.75" x14ac:dyDescent="0.35"/>
  <sheetData>
    <row r="1" spans="1:2" x14ac:dyDescent="0.35">
      <c r="A1" s="34" t="s">
        <v>59</v>
      </c>
      <c r="B1" t="s">
        <v>136</v>
      </c>
    </row>
    <row r="2" spans="1:2" x14ac:dyDescent="0.35">
      <c r="A2" s="34" t="s">
        <v>60</v>
      </c>
      <c r="B2" t="s">
        <v>137</v>
      </c>
    </row>
    <row r="3" spans="1:2" x14ac:dyDescent="0.35">
      <c r="B3" t="s">
        <v>138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3"/>
  <sheetViews>
    <sheetView zoomScaleNormal="100" workbookViewId="0">
      <selection activeCell="F24" sqref="F24"/>
    </sheetView>
  </sheetViews>
  <sheetFormatPr defaultColWidth="8.86328125" defaultRowHeight="12.75" x14ac:dyDescent="0.35"/>
  <cols>
    <col min="1" max="1" width="55.73046875" customWidth="1"/>
    <col min="2" max="2" width="21.3984375" style="3" customWidth="1"/>
    <col min="3" max="3" width="20.73046875" style="3" customWidth="1"/>
  </cols>
  <sheetData>
    <row r="1" spans="1:3" ht="78.95" customHeight="1" x14ac:dyDescent="0.35">
      <c r="A1" s="119" t="s">
        <v>103</v>
      </c>
      <c r="B1" s="120"/>
      <c r="C1" s="121"/>
    </row>
    <row r="2" spans="1:3" ht="6" hidden="1" customHeight="1" x14ac:dyDescent="0.35">
      <c r="A2" s="33"/>
      <c r="B2" s="33"/>
      <c r="C2" s="33"/>
    </row>
    <row r="3" spans="1:3" ht="17.100000000000001" customHeight="1" x14ac:dyDescent="0.35">
      <c r="A3" s="52" t="s">
        <v>19</v>
      </c>
      <c r="B3" s="55" t="s">
        <v>21</v>
      </c>
      <c r="C3" s="56"/>
    </row>
    <row r="4" spans="1:3" ht="0.75" customHeight="1" x14ac:dyDescent="0.35">
      <c r="A4" s="53"/>
      <c r="B4" s="57"/>
      <c r="C4" s="57"/>
    </row>
    <row r="5" spans="1:3" s="12" customFormat="1" ht="18" customHeight="1" x14ac:dyDescent="0.35">
      <c r="A5" s="137" t="s">
        <v>108</v>
      </c>
      <c r="B5" s="137"/>
      <c r="C5" s="137"/>
    </row>
    <row r="6" spans="1:3" ht="15.75" customHeight="1" x14ac:dyDescent="0.35">
      <c r="A6" s="48" t="s">
        <v>22</v>
      </c>
      <c r="B6" s="49" t="s">
        <v>23</v>
      </c>
      <c r="C6" s="49" t="s">
        <v>24</v>
      </c>
    </row>
    <row r="7" spans="1:3" ht="15.75" customHeight="1" x14ac:dyDescent="0.35">
      <c r="A7" s="58" t="s">
        <v>76</v>
      </c>
      <c r="B7" s="56" t="str">
        <f>IF('Phantom Site Scanning Data Form'!C29="","",'Phantom Site Scanning Data Form'!C29)</f>
        <v/>
      </c>
      <c r="C7" s="59"/>
    </row>
    <row r="8" spans="1:3" ht="15.75" customHeight="1" x14ac:dyDescent="0.35">
      <c r="A8" s="60" t="s">
        <v>26</v>
      </c>
      <c r="B8" s="56"/>
      <c r="C8" s="59"/>
    </row>
    <row r="9" spans="1:3" ht="15.75" customHeight="1" x14ac:dyDescent="0.35">
      <c r="A9" s="60" t="s">
        <v>27</v>
      </c>
      <c r="B9" s="56"/>
      <c r="C9" s="59"/>
    </row>
    <row r="10" spans="1:3" ht="15.75" customHeight="1" x14ac:dyDescent="0.35">
      <c r="A10" s="58" t="s">
        <v>80</v>
      </c>
      <c r="B10" s="56"/>
      <c r="C10" s="59"/>
    </row>
    <row r="11" spans="1:3" ht="15.75" customHeight="1" x14ac:dyDescent="0.35">
      <c r="A11" s="58" t="s">
        <v>79</v>
      </c>
      <c r="B11" s="56"/>
      <c r="C11" s="59"/>
    </row>
    <row r="12" spans="1:3" ht="45" customHeight="1" x14ac:dyDescent="0.35">
      <c r="A12" s="61" t="s">
        <v>20</v>
      </c>
      <c r="B12" s="56"/>
      <c r="C12" s="59"/>
    </row>
    <row r="13" spans="1:3" ht="15.75" customHeight="1" x14ac:dyDescent="0.35">
      <c r="A13" s="60" t="s">
        <v>28</v>
      </c>
      <c r="B13" s="56"/>
      <c r="C13" s="59"/>
    </row>
    <row r="14" spans="1:3" ht="15.75" customHeight="1" x14ac:dyDescent="0.35">
      <c r="A14" s="60" t="s">
        <v>29</v>
      </c>
      <c r="B14" s="56"/>
      <c r="C14" s="59"/>
    </row>
    <row r="15" spans="1:3" ht="15.75" customHeight="1" x14ac:dyDescent="0.35">
      <c r="A15" s="62" t="s">
        <v>30</v>
      </c>
      <c r="B15" s="59"/>
      <c r="C15" s="59"/>
    </row>
    <row r="16" spans="1:3" ht="15.75" customHeight="1" x14ac:dyDescent="0.35">
      <c r="A16" s="60" t="s">
        <v>31</v>
      </c>
      <c r="B16" s="56"/>
      <c r="C16" s="59"/>
    </row>
    <row r="17" spans="1:3" ht="15.75" customHeight="1" x14ac:dyDescent="0.35">
      <c r="A17" s="60" t="s">
        <v>32</v>
      </c>
      <c r="B17" s="56"/>
      <c r="C17" s="59"/>
    </row>
    <row r="18" spans="1:3" ht="15.75" customHeight="1" x14ac:dyDescent="0.35">
      <c r="A18" s="60" t="s">
        <v>33</v>
      </c>
      <c r="B18" s="56"/>
      <c r="C18" s="59"/>
    </row>
    <row r="19" spans="1:3" ht="15.75" customHeight="1" x14ac:dyDescent="0.35">
      <c r="A19" s="60" t="s">
        <v>38</v>
      </c>
      <c r="B19" s="59"/>
      <c r="C19" s="63" t="e">
        <f>(AVERAGE(B16:B18))</f>
        <v>#DIV/0!</v>
      </c>
    </row>
    <row r="20" spans="1:3" ht="15.75" customHeight="1" x14ac:dyDescent="0.35">
      <c r="A20" s="60" t="s">
        <v>39</v>
      </c>
      <c r="B20" s="59"/>
      <c r="C20" s="63" t="e">
        <f>((0.87*$B14*$B13*C19)/($B11*$B10))/100</f>
        <v>#DIV/0!</v>
      </c>
    </row>
    <row r="21" spans="1:3" ht="15.75" customHeight="1" x14ac:dyDescent="0.35">
      <c r="A21" s="62" t="s">
        <v>40</v>
      </c>
      <c r="B21" s="59"/>
      <c r="C21" s="64"/>
    </row>
    <row r="22" spans="1:3" ht="15.75" customHeight="1" x14ac:dyDescent="0.35">
      <c r="A22" s="60" t="s">
        <v>31</v>
      </c>
      <c r="B22" s="56"/>
      <c r="C22" s="64"/>
    </row>
    <row r="23" spans="1:3" ht="15.75" customHeight="1" x14ac:dyDescent="0.35">
      <c r="A23" s="60" t="s">
        <v>32</v>
      </c>
      <c r="B23" s="56"/>
      <c r="C23" s="64"/>
    </row>
    <row r="24" spans="1:3" ht="15.75" customHeight="1" x14ac:dyDescent="0.35">
      <c r="A24" s="60" t="s">
        <v>33</v>
      </c>
      <c r="B24" s="56"/>
      <c r="C24" s="64"/>
    </row>
    <row r="25" spans="1:3" ht="15.75" customHeight="1" x14ac:dyDescent="0.35">
      <c r="A25" s="60" t="s">
        <v>38</v>
      </c>
      <c r="B25" s="59"/>
      <c r="C25" s="63" t="e">
        <f>(AVERAGE(B22:B24))</f>
        <v>#DIV/0!</v>
      </c>
    </row>
    <row r="26" spans="1:3" ht="15.75" customHeight="1" x14ac:dyDescent="0.35">
      <c r="A26" s="60" t="s">
        <v>41</v>
      </c>
      <c r="B26" s="59"/>
      <c r="C26" s="63" t="e">
        <f>((0.87*$B13*$B14*C25)/($B11*$B10))/100</f>
        <v>#DIV/0!</v>
      </c>
    </row>
    <row r="27" spans="1:3" ht="8.25" customHeight="1" x14ac:dyDescent="0.35">
      <c r="A27" s="65"/>
      <c r="B27" s="59"/>
      <c r="C27" s="59"/>
    </row>
    <row r="28" spans="1:3" ht="15.75" customHeight="1" x14ac:dyDescent="0.35">
      <c r="A28" s="60" t="s">
        <v>42</v>
      </c>
      <c r="B28" s="59"/>
      <c r="C28" s="63" t="e">
        <f>(0.667*C26)+(0.333*C20)</f>
        <v>#DIV/0!</v>
      </c>
    </row>
    <row r="29" spans="1:3" ht="15.75" customHeight="1" x14ac:dyDescent="0.35">
      <c r="A29" s="122" t="s">
        <v>0</v>
      </c>
      <c r="B29" s="123"/>
      <c r="C29" s="124"/>
    </row>
    <row r="30" spans="1:3" ht="15.75" customHeight="1" x14ac:dyDescent="0.35">
      <c r="A30" s="60" t="s">
        <v>1</v>
      </c>
      <c r="B30" s="66" t="s">
        <v>2</v>
      </c>
      <c r="C30" s="63" t="e">
        <f>C28*B11*B10/B12</f>
        <v>#DIV/0!</v>
      </c>
    </row>
    <row r="31" spans="1:3" ht="38.25" x14ac:dyDescent="0.35">
      <c r="A31" s="67" t="s">
        <v>85</v>
      </c>
      <c r="B31" s="77"/>
      <c r="C31" s="68"/>
    </row>
    <row r="32" spans="1:3" ht="32.450000000000003" customHeight="1" x14ac:dyDescent="0.35">
      <c r="A32" s="67" t="s">
        <v>81</v>
      </c>
      <c r="B32" s="69" t="s">
        <v>62</v>
      </c>
      <c r="C32" s="78" t="e">
        <f>ABS((C30-B31)/B31)</f>
        <v>#DIV/0!</v>
      </c>
    </row>
    <row r="33" spans="1:3" ht="15.75" customHeight="1" x14ac:dyDescent="0.35">
      <c r="A33" s="70" t="s">
        <v>94</v>
      </c>
      <c r="B33" s="80" t="str">
        <f>IF('Phantom Site Scanning Data Form'!C45="","",'Phantom Site Scanning Data Form'!C45)</f>
        <v/>
      </c>
      <c r="C33" s="68"/>
    </row>
    <row r="34" spans="1:3" ht="15.75" customHeight="1" x14ac:dyDescent="0.35">
      <c r="A34" s="60" t="s">
        <v>3</v>
      </c>
      <c r="B34" s="77" t="s">
        <v>107</v>
      </c>
      <c r="C34" s="63" t="e">
        <f>C30*17.5</f>
        <v>#DIV/0!</v>
      </c>
    </row>
    <row r="35" spans="1:3" ht="15.75" customHeight="1" x14ac:dyDescent="0.35">
      <c r="A35" s="76" t="s">
        <v>106</v>
      </c>
      <c r="B35" s="71" t="s">
        <v>99</v>
      </c>
      <c r="C35" s="79" t="e">
        <f>1.9852*EXP(-0.0486*19)*C30</f>
        <v>#DIV/0!</v>
      </c>
    </row>
    <row r="36" spans="1:3" ht="15.75" customHeight="1" x14ac:dyDescent="0.35">
      <c r="A36" s="72" t="s">
        <v>92</v>
      </c>
      <c r="B36" s="73"/>
      <c r="C36" s="57"/>
    </row>
    <row r="37" spans="1:3" ht="4.5" hidden="1" customHeight="1" x14ac:dyDescent="0.35">
      <c r="A37" s="2"/>
    </row>
    <row r="38" spans="1:3" x14ac:dyDescent="0.35">
      <c r="A38" s="127" t="s">
        <v>95</v>
      </c>
      <c r="B38" s="128"/>
      <c r="C38" s="129"/>
    </row>
    <row r="39" spans="1:3" x14ac:dyDescent="0.35">
      <c r="A39" s="130" t="s">
        <v>4</v>
      </c>
      <c r="B39" s="131"/>
      <c r="C39" s="132"/>
    </row>
    <row r="40" spans="1:3" ht="9" customHeight="1" x14ac:dyDescent="0.35">
      <c r="A40" s="133" t="s">
        <v>5</v>
      </c>
      <c r="B40" s="134"/>
      <c r="C40" s="135"/>
    </row>
    <row r="41" spans="1:3" ht="9" customHeight="1" x14ac:dyDescent="0.35"/>
    <row r="42" spans="1:3" x14ac:dyDescent="0.35">
      <c r="A42" s="136" t="s">
        <v>6</v>
      </c>
      <c r="B42" s="126"/>
      <c r="C42" s="126"/>
    </row>
    <row r="43" spans="1:3" x14ac:dyDescent="0.35">
      <c r="A43" s="125" t="s">
        <v>7</v>
      </c>
      <c r="B43" s="126"/>
      <c r="C43" s="126"/>
    </row>
  </sheetData>
  <sheetProtection selectLockedCells="1"/>
  <mergeCells count="8">
    <mergeCell ref="A1:C1"/>
    <mergeCell ref="A29:C29"/>
    <mergeCell ref="A43:C43"/>
    <mergeCell ref="A38:C38"/>
    <mergeCell ref="A39:C39"/>
    <mergeCell ref="A40:C40"/>
    <mergeCell ref="A42:C42"/>
    <mergeCell ref="A5:C5"/>
  </mergeCells>
  <phoneticPr fontId="10" type="noConversion"/>
  <printOptions horizontalCentered="1" verticalCentered="1"/>
  <pageMargins left="0.25" right="0.25" top="0.31" bottom="0.27" header="0.3" footer="0.3"/>
  <pageSetup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5"/>
  <sheetViews>
    <sheetView topLeftCell="A4" zoomScaleNormal="100" workbookViewId="0">
      <selection activeCell="F24" sqref="F24"/>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109</v>
      </c>
      <c r="B5" s="144"/>
      <c r="C5" s="144"/>
      <c r="D5" s="144"/>
    </row>
    <row r="6" spans="1:4" ht="13.9" hidden="1" x14ac:dyDescent="0.35">
      <c r="A6" s="54"/>
      <c r="B6" s="57"/>
      <c r="C6" s="57"/>
      <c r="D6" s="57"/>
    </row>
    <row r="7" spans="1:4" ht="15.75" customHeight="1" x14ac:dyDescent="0.35">
      <c r="A7" s="48" t="s">
        <v>22</v>
      </c>
      <c r="B7" s="138" t="s">
        <v>23</v>
      </c>
      <c r="C7" s="139"/>
      <c r="D7" s="49" t="s">
        <v>24</v>
      </c>
    </row>
    <row r="8" spans="1:4" ht="15.75" customHeight="1" x14ac:dyDescent="0.35">
      <c r="A8" s="48"/>
      <c r="B8" s="50" t="s">
        <v>97</v>
      </c>
      <c r="C8" s="51" t="s">
        <v>98</v>
      </c>
      <c r="D8" s="49"/>
    </row>
    <row r="9" spans="1:4" ht="15.75" customHeight="1" x14ac:dyDescent="0.35">
      <c r="A9" s="58" t="s">
        <v>76</v>
      </c>
      <c r="B9" s="56" t="str">
        <f>IF('Phantom Site Scanning Data Form'!C29="","",'Phantom Site Scanning Data Form'!C29)</f>
        <v/>
      </c>
      <c r="C9" s="56" t="str">
        <f>IF('Phantom Site Scanning Data Form'!D29="","",'Phantom Site Scanning Data Form'!D29)</f>
        <v/>
      </c>
      <c r="D9" s="59"/>
    </row>
    <row r="10" spans="1:4" ht="15.75" customHeight="1" x14ac:dyDescent="0.35">
      <c r="A10" s="60" t="s">
        <v>26</v>
      </c>
      <c r="B10" s="56"/>
      <c r="C10" s="56"/>
      <c r="D10" s="59"/>
    </row>
    <row r="11" spans="1:4" ht="15.75" customHeight="1" x14ac:dyDescent="0.35">
      <c r="A11" s="60" t="s">
        <v>27</v>
      </c>
      <c r="B11" s="140"/>
      <c r="C11" s="141"/>
      <c r="D11" s="59"/>
    </row>
    <row r="12" spans="1:4" ht="15.75" customHeight="1" x14ac:dyDescent="0.35">
      <c r="A12" s="58" t="s">
        <v>80</v>
      </c>
      <c r="B12" s="140"/>
      <c r="C12" s="141"/>
      <c r="D12" s="59"/>
    </row>
    <row r="13" spans="1:4" ht="15.75" customHeight="1" x14ac:dyDescent="0.35">
      <c r="A13" s="58" t="s">
        <v>79</v>
      </c>
      <c r="B13" s="140"/>
      <c r="C13" s="141"/>
      <c r="D13" s="59"/>
    </row>
    <row r="14" spans="1:4" ht="45" customHeight="1" x14ac:dyDescent="0.35">
      <c r="A14" s="61" t="s">
        <v>20</v>
      </c>
      <c r="B14" s="140"/>
      <c r="C14" s="141"/>
      <c r="D14" s="59"/>
    </row>
    <row r="15" spans="1:4" ht="15.75" customHeight="1" x14ac:dyDescent="0.35">
      <c r="A15" s="60" t="s">
        <v>28</v>
      </c>
      <c r="B15" s="140"/>
      <c r="C15" s="141"/>
      <c r="D15" s="59"/>
    </row>
    <row r="16" spans="1:4" ht="15.75" customHeight="1" x14ac:dyDescent="0.35">
      <c r="A16" s="60" t="s">
        <v>29</v>
      </c>
      <c r="B16" s="140"/>
      <c r="C16" s="141"/>
      <c r="D16" s="59"/>
    </row>
    <row r="17" spans="1:4" ht="15.75" customHeight="1" x14ac:dyDescent="0.35">
      <c r="A17" s="62" t="s">
        <v>30</v>
      </c>
      <c r="B17" s="142"/>
      <c r="C17" s="143"/>
      <c r="D17" s="59"/>
    </row>
    <row r="18" spans="1:4" ht="15.75" customHeight="1" x14ac:dyDescent="0.35">
      <c r="A18" s="60" t="s">
        <v>31</v>
      </c>
      <c r="B18" s="140"/>
      <c r="C18" s="141"/>
      <c r="D18" s="59"/>
    </row>
    <row r="19" spans="1:4" ht="15.75" customHeight="1" x14ac:dyDescent="0.35">
      <c r="A19" s="60" t="s">
        <v>32</v>
      </c>
      <c r="B19" s="140"/>
      <c r="C19" s="141"/>
      <c r="D19" s="59"/>
    </row>
    <row r="20" spans="1:4" ht="15.75" customHeight="1" x14ac:dyDescent="0.35">
      <c r="A20" s="60" t="s">
        <v>33</v>
      </c>
      <c r="B20" s="140"/>
      <c r="C20" s="141"/>
      <c r="D20" s="59"/>
    </row>
    <row r="21" spans="1:4" ht="15.75" customHeight="1" x14ac:dyDescent="0.35">
      <c r="A21" s="60" t="s">
        <v>38</v>
      </c>
      <c r="B21" s="142"/>
      <c r="C21" s="143"/>
      <c r="D21" s="63" t="e">
        <f>(AVERAGE(B18:C20))</f>
        <v>#DIV/0!</v>
      </c>
    </row>
    <row r="22" spans="1:4" ht="15.75" customHeight="1" x14ac:dyDescent="0.35">
      <c r="A22" s="60" t="s">
        <v>39</v>
      </c>
      <c r="B22" s="142"/>
      <c r="C22" s="143"/>
      <c r="D22" s="63" t="e">
        <f>((0.87*$B16*$B15*D21)/($B13*$B12))/100</f>
        <v>#DIV/0!</v>
      </c>
    </row>
    <row r="23" spans="1:4" ht="15.75" customHeight="1" x14ac:dyDescent="0.35">
      <c r="A23" s="62" t="s">
        <v>40</v>
      </c>
      <c r="B23" s="142"/>
      <c r="C23" s="143"/>
      <c r="D23" s="64"/>
    </row>
    <row r="24" spans="1:4" ht="15.75" customHeight="1" x14ac:dyDescent="0.35">
      <c r="A24" s="60" t="s">
        <v>31</v>
      </c>
      <c r="B24" s="140"/>
      <c r="C24" s="141"/>
      <c r="D24" s="64"/>
    </row>
    <row r="25" spans="1:4" ht="15.75" customHeight="1" x14ac:dyDescent="0.35">
      <c r="A25" s="60" t="s">
        <v>32</v>
      </c>
      <c r="B25" s="140"/>
      <c r="C25" s="141"/>
      <c r="D25" s="64"/>
    </row>
    <row r="26" spans="1:4" ht="15.75" customHeight="1" x14ac:dyDescent="0.35">
      <c r="A26" s="60" t="s">
        <v>33</v>
      </c>
      <c r="B26" s="140"/>
      <c r="C26" s="141"/>
      <c r="D26" s="64"/>
    </row>
    <row r="27" spans="1:4" ht="15.75" customHeight="1" x14ac:dyDescent="0.35">
      <c r="A27" s="60" t="s">
        <v>38</v>
      </c>
      <c r="B27" s="142"/>
      <c r="C27" s="143"/>
      <c r="D27" s="63" t="e">
        <f>(AVERAGE(B24:C26))</f>
        <v>#DIV/0!</v>
      </c>
    </row>
    <row r="28" spans="1:4" ht="15.75" customHeight="1" x14ac:dyDescent="0.35">
      <c r="A28" s="60" t="s">
        <v>41</v>
      </c>
      <c r="B28" s="142"/>
      <c r="C28" s="143"/>
      <c r="D28" s="63" t="e">
        <f>((0.87*$B15*$B16*D27)/($B13*$B12))/100</f>
        <v>#DIV/0!</v>
      </c>
    </row>
    <row r="29" spans="1:4" ht="8.25" customHeight="1" x14ac:dyDescent="0.35">
      <c r="A29" s="65"/>
      <c r="B29" s="142"/>
      <c r="C29" s="143"/>
      <c r="D29" s="59"/>
    </row>
    <row r="30" spans="1:4" ht="15.75" customHeight="1" x14ac:dyDescent="0.35">
      <c r="A30" s="60" t="s">
        <v>42</v>
      </c>
      <c r="B30" s="142"/>
      <c r="C30" s="143"/>
      <c r="D30" s="63" t="e">
        <f>(0.667*D28)+(0.333*D22)</f>
        <v>#DIV/0!</v>
      </c>
    </row>
    <row r="31" spans="1:4" ht="15.75" customHeight="1" x14ac:dyDescent="0.35">
      <c r="A31" s="122" t="s">
        <v>0</v>
      </c>
      <c r="B31" s="123"/>
      <c r="C31" s="123"/>
      <c r="D31" s="124"/>
    </row>
    <row r="32" spans="1:4" ht="15.75" customHeight="1" x14ac:dyDescent="0.35">
      <c r="A32" s="60" t="s">
        <v>1</v>
      </c>
      <c r="B32" s="150" t="s">
        <v>2</v>
      </c>
      <c r="C32" s="146"/>
      <c r="D32" s="63" t="e">
        <f>D30*B13*B12/B14</f>
        <v>#DIV/0!</v>
      </c>
    </row>
    <row r="33" spans="1:4" ht="38.25" x14ac:dyDescent="0.35">
      <c r="A33" s="67" t="s">
        <v>85</v>
      </c>
      <c r="B33" s="145"/>
      <c r="C33" s="146"/>
      <c r="D33" s="68"/>
    </row>
    <row r="34" spans="1:4" ht="32.450000000000003" customHeight="1" x14ac:dyDescent="0.35">
      <c r="A34" s="67" t="s">
        <v>81</v>
      </c>
      <c r="B34" s="142"/>
      <c r="C34" s="143"/>
      <c r="D34" s="78" t="e">
        <f>ABS((D32-B33)/B33)</f>
        <v>#DIV/0!</v>
      </c>
    </row>
    <row r="35" spans="1:4" ht="15.75" customHeight="1" x14ac:dyDescent="0.35">
      <c r="A35" s="70" t="s">
        <v>94</v>
      </c>
      <c r="B35" s="147" t="str">
        <f>IF('Phantom Site Scanning Data Form'!C45="","",'Phantom Site Scanning Data Form'!C45)</f>
        <v/>
      </c>
      <c r="C35" s="148"/>
      <c r="D35" s="68"/>
    </row>
    <row r="36" spans="1:4" ht="15.75" customHeight="1" x14ac:dyDescent="0.35">
      <c r="A36" s="60" t="s">
        <v>3</v>
      </c>
      <c r="B36" s="151" t="s">
        <v>107</v>
      </c>
      <c r="C36" s="146"/>
      <c r="D36" s="63" t="e">
        <f>D32*17.5</f>
        <v>#DIV/0!</v>
      </c>
    </row>
    <row r="37" spans="1:4" ht="15.75" customHeight="1" x14ac:dyDescent="0.35">
      <c r="A37" s="76" t="s">
        <v>106</v>
      </c>
      <c r="B37" s="152" t="s">
        <v>99</v>
      </c>
      <c r="C37" s="153"/>
      <c r="D37" s="81" t="e">
        <f>1.9852*EXP(-0.0486*19)*D32</f>
        <v>#DIV/0!</v>
      </c>
    </row>
    <row r="38" spans="1:4" ht="15.75" customHeight="1" x14ac:dyDescent="0.35">
      <c r="A38" s="72" t="s">
        <v>92</v>
      </c>
      <c r="B38" s="149"/>
      <c r="C38" s="149"/>
      <c r="D38" s="57"/>
    </row>
    <row r="39" spans="1:4" ht="4.5" hidden="1" customHeight="1" x14ac:dyDescent="0.35">
      <c r="A39" s="2"/>
    </row>
    <row r="40" spans="1:4" x14ac:dyDescent="0.35">
      <c r="A40" s="127" t="s">
        <v>95</v>
      </c>
      <c r="B40" s="128"/>
      <c r="C40" s="128"/>
      <c r="D40" s="129"/>
    </row>
    <row r="41" spans="1:4" x14ac:dyDescent="0.35">
      <c r="A41" s="130" t="s">
        <v>4</v>
      </c>
      <c r="B41" s="131"/>
      <c r="C41" s="131"/>
      <c r="D41" s="132"/>
    </row>
    <row r="42" spans="1:4" ht="9" customHeight="1" x14ac:dyDescent="0.35">
      <c r="A42" s="133" t="s">
        <v>5</v>
      </c>
      <c r="B42" s="134"/>
      <c r="C42" s="134"/>
      <c r="D42" s="135"/>
    </row>
    <row r="43" spans="1:4" ht="9" customHeight="1" x14ac:dyDescent="0.35"/>
    <row r="44" spans="1:4" x14ac:dyDescent="0.35">
      <c r="A44" s="136" t="s">
        <v>6</v>
      </c>
      <c r="B44" s="126"/>
      <c r="C44" s="126"/>
      <c r="D44" s="126"/>
    </row>
    <row r="45" spans="1:4" x14ac:dyDescent="0.35">
      <c r="A45" s="125" t="s">
        <v>7</v>
      </c>
      <c r="B45" s="126"/>
      <c r="C45" s="126"/>
      <c r="D45" s="126"/>
    </row>
  </sheetData>
  <sheetProtection selectLockedCells="1"/>
  <mergeCells count="36">
    <mergeCell ref="B35:C35"/>
    <mergeCell ref="B38:C38"/>
    <mergeCell ref="B32:C32"/>
    <mergeCell ref="B36:C36"/>
    <mergeCell ref="B37:C37"/>
    <mergeCell ref="B11:C11"/>
    <mergeCell ref="B29:C29"/>
    <mergeCell ref="B30:C30"/>
    <mergeCell ref="B34:C34"/>
    <mergeCell ref="B24:C24"/>
    <mergeCell ref="B25:C25"/>
    <mergeCell ref="B26:C26"/>
    <mergeCell ref="B33:C33"/>
    <mergeCell ref="B20:C20"/>
    <mergeCell ref="B21:C21"/>
    <mergeCell ref="B22:C22"/>
    <mergeCell ref="B23:C23"/>
    <mergeCell ref="B27:C27"/>
    <mergeCell ref="B28:C28"/>
    <mergeCell ref="B13:C13"/>
    <mergeCell ref="A45:D45"/>
    <mergeCell ref="A1:D1"/>
    <mergeCell ref="A31:D31"/>
    <mergeCell ref="A40:D40"/>
    <mergeCell ref="A41:D41"/>
    <mergeCell ref="A42:D42"/>
    <mergeCell ref="A44:D44"/>
    <mergeCell ref="B7:C7"/>
    <mergeCell ref="B18:C18"/>
    <mergeCell ref="B14:C14"/>
    <mergeCell ref="B12:C12"/>
    <mergeCell ref="B15:C15"/>
    <mergeCell ref="B16:C16"/>
    <mergeCell ref="B17:C17"/>
    <mergeCell ref="B19:C19"/>
    <mergeCell ref="A5:D5"/>
  </mergeCells>
  <printOptions horizontalCentered="1" verticalCentered="1"/>
  <pageMargins left="0.25" right="0.25" top="0.31" bottom="0.33" header="0.3" footer="0.3"/>
  <pageSetup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zoomScaleNormal="100" workbookViewId="0">
      <selection activeCell="F24" sqref="F24"/>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110</v>
      </c>
      <c r="B5" s="144"/>
      <c r="C5" s="144"/>
      <c r="D5" s="144"/>
    </row>
    <row r="6" spans="1:4" ht="15.75" customHeight="1" x14ac:dyDescent="0.35">
      <c r="A6" s="48" t="s">
        <v>22</v>
      </c>
      <c r="B6" s="138" t="s">
        <v>23</v>
      </c>
      <c r="C6" s="139"/>
      <c r="D6" s="49" t="s">
        <v>24</v>
      </c>
    </row>
    <row r="7" spans="1:4" ht="15.75" customHeight="1" x14ac:dyDescent="0.35">
      <c r="A7" s="48"/>
      <c r="B7" s="50" t="s">
        <v>97</v>
      </c>
      <c r="C7" s="51" t="s">
        <v>98</v>
      </c>
      <c r="D7" s="49"/>
    </row>
    <row r="8" spans="1:4" ht="15.75" customHeight="1" x14ac:dyDescent="0.35">
      <c r="A8" s="58" t="s">
        <v>76</v>
      </c>
      <c r="B8" s="56" t="str">
        <f>IF('Phantom Site Scanning Data Form'!C29="","",'Phantom Site Scanning Data Form'!C29)</f>
        <v/>
      </c>
      <c r="C8" s="56" t="str">
        <f>IF('Phantom Site Scanning Data Form'!D29="","",'Phantom Site Scanning Data Form'!D29)</f>
        <v/>
      </c>
      <c r="D8" s="59"/>
    </row>
    <row r="9" spans="1:4" ht="15.75" customHeight="1" x14ac:dyDescent="0.35">
      <c r="A9" s="60" t="s">
        <v>26</v>
      </c>
      <c r="B9" s="56"/>
      <c r="C9" s="56"/>
      <c r="D9" s="59"/>
    </row>
    <row r="10" spans="1:4" ht="15.75" customHeight="1" x14ac:dyDescent="0.35">
      <c r="A10" s="60" t="s">
        <v>27</v>
      </c>
      <c r="B10" s="56"/>
      <c r="C10" s="56"/>
      <c r="D10" s="59"/>
    </row>
    <row r="11" spans="1:4" ht="15.75" customHeight="1" x14ac:dyDescent="0.35">
      <c r="A11" s="58" t="s">
        <v>80</v>
      </c>
      <c r="B11" s="140"/>
      <c r="C11" s="141"/>
      <c r="D11" s="59"/>
    </row>
    <row r="12" spans="1:4" ht="15.75" customHeight="1" x14ac:dyDescent="0.35">
      <c r="A12" s="58" t="s">
        <v>79</v>
      </c>
      <c r="B12" s="140"/>
      <c r="C12" s="141"/>
      <c r="D12" s="59"/>
    </row>
    <row r="13" spans="1:4" ht="45" customHeight="1" x14ac:dyDescent="0.35">
      <c r="A13" s="61" t="s">
        <v>20</v>
      </c>
      <c r="B13" s="140"/>
      <c r="C13" s="141"/>
      <c r="D13" s="59"/>
    </row>
    <row r="14" spans="1:4" ht="15.75" customHeight="1" x14ac:dyDescent="0.35">
      <c r="A14" s="60" t="s">
        <v>28</v>
      </c>
      <c r="B14" s="140"/>
      <c r="C14" s="141"/>
      <c r="D14" s="59"/>
    </row>
    <row r="15" spans="1:4" ht="15.75" customHeight="1" x14ac:dyDescent="0.35">
      <c r="A15" s="60" t="s">
        <v>29</v>
      </c>
      <c r="B15" s="140"/>
      <c r="C15" s="141"/>
      <c r="D15" s="59"/>
    </row>
    <row r="16" spans="1:4" ht="15.75" customHeight="1" x14ac:dyDescent="0.35">
      <c r="A16" s="62" t="s">
        <v>30</v>
      </c>
      <c r="B16" s="142"/>
      <c r="C16" s="143"/>
      <c r="D16" s="75" t="s">
        <v>104</v>
      </c>
    </row>
    <row r="17" spans="1:4" ht="15.75" customHeight="1" x14ac:dyDescent="0.35">
      <c r="A17" s="60" t="s">
        <v>31</v>
      </c>
      <c r="B17" s="46"/>
      <c r="C17" s="47"/>
      <c r="D17" s="74">
        <f>C17+B17</f>
        <v>0</v>
      </c>
    </row>
    <row r="18" spans="1:4" ht="15.75" customHeight="1" x14ac:dyDescent="0.35">
      <c r="A18" s="60" t="s">
        <v>32</v>
      </c>
      <c r="B18" s="46"/>
      <c r="C18" s="47"/>
      <c r="D18" s="74">
        <f>C18+B18</f>
        <v>0</v>
      </c>
    </row>
    <row r="19" spans="1:4" ht="15.75" customHeight="1" x14ac:dyDescent="0.35">
      <c r="A19" s="60" t="s">
        <v>33</v>
      </c>
      <c r="B19" s="46"/>
      <c r="C19" s="47"/>
      <c r="D19" s="74">
        <f>C19+B19</f>
        <v>0</v>
      </c>
    </row>
    <row r="20" spans="1:4" ht="15.75" customHeight="1" x14ac:dyDescent="0.35">
      <c r="A20" s="60" t="s">
        <v>38</v>
      </c>
      <c r="B20" s="142"/>
      <c r="C20" s="143"/>
      <c r="D20" s="63">
        <f>(AVERAGE(D17:D19))</f>
        <v>0</v>
      </c>
    </row>
    <row r="21" spans="1:4" ht="15.75" customHeight="1" x14ac:dyDescent="0.35">
      <c r="A21" s="60" t="s">
        <v>39</v>
      </c>
      <c r="B21" s="142"/>
      <c r="C21" s="143"/>
      <c r="D21" s="63" t="e">
        <f>((0.87*$B15*$B14*D20)/($B12*$B11))/100</f>
        <v>#DIV/0!</v>
      </c>
    </row>
    <row r="22" spans="1:4" ht="15.75" customHeight="1" x14ac:dyDescent="0.35">
      <c r="A22" s="62" t="s">
        <v>40</v>
      </c>
      <c r="B22" s="142"/>
      <c r="C22" s="143"/>
      <c r="D22" s="75" t="s">
        <v>104</v>
      </c>
    </row>
    <row r="23" spans="1:4" ht="15.75" customHeight="1" x14ac:dyDescent="0.35">
      <c r="A23" s="60" t="s">
        <v>31</v>
      </c>
      <c r="B23" s="46"/>
      <c r="C23" s="47"/>
      <c r="D23" s="74">
        <f>C23+B23</f>
        <v>0</v>
      </c>
    </row>
    <row r="24" spans="1:4" ht="15.75" customHeight="1" x14ac:dyDescent="0.35">
      <c r="A24" s="60" t="s">
        <v>32</v>
      </c>
      <c r="B24" s="46"/>
      <c r="C24" s="47"/>
      <c r="D24" s="74">
        <f>C24+B24</f>
        <v>0</v>
      </c>
    </row>
    <row r="25" spans="1:4" ht="15.75" customHeight="1" x14ac:dyDescent="0.35">
      <c r="A25" s="60" t="s">
        <v>33</v>
      </c>
      <c r="B25" s="46"/>
      <c r="C25" s="47"/>
      <c r="D25" s="74">
        <f>C25+B25</f>
        <v>0</v>
      </c>
    </row>
    <row r="26" spans="1:4" ht="15.75" customHeight="1" x14ac:dyDescent="0.35">
      <c r="A26" s="60" t="s">
        <v>38</v>
      </c>
      <c r="B26" s="142"/>
      <c r="C26" s="143"/>
      <c r="D26" s="63">
        <f>(AVERAGE(D23:D25))</f>
        <v>0</v>
      </c>
    </row>
    <row r="27" spans="1:4" ht="15.75" customHeight="1" x14ac:dyDescent="0.35">
      <c r="A27" s="60" t="s">
        <v>41</v>
      </c>
      <c r="B27" s="142"/>
      <c r="C27" s="143"/>
      <c r="D27" s="63" t="e">
        <f>((0.87*$B14*$B15*D26)/($B12*$B11))/100</f>
        <v>#DIV/0!</v>
      </c>
    </row>
    <row r="28" spans="1:4" ht="8.25" customHeight="1" x14ac:dyDescent="0.35">
      <c r="A28" s="65"/>
      <c r="B28" s="142"/>
      <c r="C28" s="143"/>
      <c r="D28" s="59"/>
    </row>
    <row r="29" spans="1:4" ht="15.75" customHeight="1" x14ac:dyDescent="0.35">
      <c r="A29" s="60" t="s">
        <v>42</v>
      </c>
      <c r="B29" s="142"/>
      <c r="C29" s="143"/>
      <c r="D29" s="63" t="e">
        <f>(0.667*D27)+(0.333*D21)</f>
        <v>#DIV/0!</v>
      </c>
    </row>
    <row r="30" spans="1:4" ht="15.75" customHeight="1" x14ac:dyDescent="0.35">
      <c r="A30" s="122" t="s">
        <v>0</v>
      </c>
      <c r="B30" s="123"/>
      <c r="C30" s="123"/>
      <c r="D30" s="124"/>
    </row>
    <row r="31" spans="1:4" ht="15.75" customHeight="1" x14ac:dyDescent="0.35">
      <c r="A31" s="60" t="s">
        <v>1</v>
      </c>
      <c r="B31" s="150" t="s">
        <v>2</v>
      </c>
      <c r="C31" s="146"/>
      <c r="D31" s="63" t="e">
        <f>D29*B12*B11/B13</f>
        <v>#DIV/0!</v>
      </c>
    </row>
    <row r="32" spans="1:4" ht="38.25" x14ac:dyDescent="0.35">
      <c r="A32" s="67" t="s">
        <v>85</v>
      </c>
      <c r="B32" s="145"/>
      <c r="C32" s="146"/>
      <c r="D32" s="68"/>
    </row>
    <row r="33" spans="1:4" ht="32.450000000000003" customHeight="1" x14ac:dyDescent="0.35">
      <c r="A33" s="67" t="s">
        <v>81</v>
      </c>
      <c r="B33" s="142"/>
      <c r="C33" s="143"/>
      <c r="D33" s="78" t="e">
        <f>ABS((D31-B32)/B32)</f>
        <v>#DIV/0!</v>
      </c>
    </row>
    <row r="34" spans="1:4" ht="15.75" customHeight="1" x14ac:dyDescent="0.35">
      <c r="A34" s="70" t="s">
        <v>94</v>
      </c>
      <c r="B34" s="154" t="str">
        <f>IF('Phantom Site Scanning Data Form'!C45="","",'Phantom Site Scanning Data Form'!C45)</f>
        <v/>
      </c>
      <c r="C34" s="148"/>
      <c r="D34" s="68"/>
    </row>
    <row r="35" spans="1:4" ht="15.75" customHeight="1" x14ac:dyDescent="0.35">
      <c r="A35" s="60" t="s">
        <v>3</v>
      </c>
      <c r="B35" s="151" t="s">
        <v>107</v>
      </c>
      <c r="C35" s="146"/>
      <c r="D35" s="63" t="e">
        <f>D31*17.5</f>
        <v>#DIV/0!</v>
      </c>
    </row>
    <row r="36" spans="1:4" ht="15.75" customHeight="1" x14ac:dyDescent="0.35">
      <c r="A36" s="76" t="s">
        <v>105</v>
      </c>
      <c r="B36" s="152" t="s">
        <v>99</v>
      </c>
      <c r="C36" s="153"/>
      <c r="D36" s="81" t="e">
        <f>1.9852*EXP(-0.0486*19)*D31</f>
        <v>#DIV/0!</v>
      </c>
    </row>
    <row r="37" spans="1:4" ht="15.75" customHeight="1" x14ac:dyDescent="0.35">
      <c r="A37" s="72" t="s">
        <v>92</v>
      </c>
      <c r="B37" s="149"/>
      <c r="C37" s="149"/>
      <c r="D37" s="57"/>
    </row>
    <row r="38" spans="1:4" ht="4.5" hidden="1" customHeight="1" x14ac:dyDescent="0.35">
      <c r="A38" s="2"/>
    </row>
    <row r="39" spans="1:4" x14ac:dyDescent="0.35">
      <c r="A39" s="127" t="s">
        <v>95</v>
      </c>
      <c r="B39" s="128"/>
      <c r="C39" s="128"/>
      <c r="D39" s="129"/>
    </row>
    <row r="40" spans="1:4" x14ac:dyDescent="0.35">
      <c r="A40" s="130" t="s">
        <v>4</v>
      </c>
      <c r="B40" s="131"/>
      <c r="C40" s="131"/>
      <c r="D40" s="132"/>
    </row>
    <row r="41" spans="1:4" ht="9" customHeight="1" x14ac:dyDescent="0.35">
      <c r="A41" s="133" t="s">
        <v>5</v>
      </c>
      <c r="B41" s="134"/>
      <c r="C41" s="134"/>
      <c r="D41" s="135"/>
    </row>
    <row r="42" spans="1:4" ht="9" customHeight="1" x14ac:dyDescent="0.35"/>
    <row r="43" spans="1:4" x14ac:dyDescent="0.35">
      <c r="A43" s="136" t="s">
        <v>6</v>
      </c>
      <c r="B43" s="126"/>
      <c r="C43" s="126"/>
      <c r="D43" s="126"/>
    </row>
    <row r="44" spans="1:4" x14ac:dyDescent="0.35">
      <c r="A44" s="125" t="s">
        <v>7</v>
      </c>
      <c r="B44" s="126"/>
      <c r="C44" s="126"/>
      <c r="D44" s="126"/>
    </row>
  </sheetData>
  <sheetProtection selectLockedCells="1"/>
  <mergeCells count="29">
    <mergeCell ref="A40:D40"/>
    <mergeCell ref="A41:D41"/>
    <mergeCell ref="A43:D43"/>
    <mergeCell ref="A44:D44"/>
    <mergeCell ref="A5:D5"/>
    <mergeCell ref="B33:C33"/>
    <mergeCell ref="B34:C34"/>
    <mergeCell ref="B35:C35"/>
    <mergeCell ref="B36:C36"/>
    <mergeCell ref="B37:C37"/>
    <mergeCell ref="A39:D39"/>
    <mergeCell ref="B27:C27"/>
    <mergeCell ref="B28:C28"/>
    <mergeCell ref="B29:C29"/>
    <mergeCell ref="A30:D30"/>
    <mergeCell ref="B31:C31"/>
    <mergeCell ref="B32:C32"/>
    <mergeCell ref="B21:C21"/>
    <mergeCell ref="B22:C22"/>
    <mergeCell ref="B26:C26"/>
    <mergeCell ref="B15:C15"/>
    <mergeCell ref="B16:C16"/>
    <mergeCell ref="B20:C20"/>
    <mergeCell ref="B14:C14"/>
    <mergeCell ref="A1:D1"/>
    <mergeCell ref="B6:C6"/>
    <mergeCell ref="B11:C11"/>
    <mergeCell ref="B12:C12"/>
    <mergeCell ref="B13:C13"/>
  </mergeCells>
  <printOptions horizontalCentered="1" verticalCentered="1"/>
  <pageMargins left="0.25" right="0.25" top="0.28000000000000003" bottom="0.3" header="0.3" footer="0.3"/>
  <pageSetup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zoomScaleNormal="100" workbookViewId="0">
      <selection activeCell="B8" sqref="B8"/>
    </sheetView>
  </sheetViews>
  <sheetFormatPr defaultColWidth="8.86328125" defaultRowHeight="12.75" x14ac:dyDescent="0.35"/>
  <cols>
    <col min="1" max="1" width="55.73046875" customWidth="1"/>
    <col min="2" max="2" width="21.3984375" style="3" customWidth="1"/>
    <col min="3" max="3" width="20.73046875" style="3" customWidth="1"/>
  </cols>
  <sheetData>
    <row r="1" spans="1:3" ht="78.95" customHeight="1" x14ac:dyDescent="0.35">
      <c r="A1" s="119" t="s">
        <v>103</v>
      </c>
      <c r="B1" s="120"/>
      <c r="C1" s="121"/>
    </row>
    <row r="2" spans="1:3" ht="6" hidden="1" customHeight="1" x14ac:dyDescent="0.35">
      <c r="A2" s="33"/>
      <c r="B2" s="33"/>
      <c r="C2" s="33"/>
    </row>
    <row r="3" spans="1:3" ht="17.100000000000001" customHeight="1" x14ac:dyDescent="0.35">
      <c r="A3" s="52" t="s">
        <v>19</v>
      </c>
      <c r="B3" s="55" t="s">
        <v>21</v>
      </c>
      <c r="C3" s="56"/>
    </row>
    <row r="4" spans="1:3" ht="0.75" customHeight="1" x14ac:dyDescent="0.35">
      <c r="A4" s="53"/>
      <c r="B4" s="57"/>
      <c r="C4" s="57"/>
    </row>
    <row r="5" spans="1:3" s="12" customFormat="1" ht="18" customHeight="1" x14ac:dyDescent="0.35">
      <c r="A5" s="137" t="s">
        <v>111</v>
      </c>
      <c r="B5" s="137"/>
      <c r="C5" s="137"/>
    </row>
    <row r="6" spans="1:3" ht="15.75" customHeight="1" x14ac:dyDescent="0.35">
      <c r="A6" s="48" t="s">
        <v>9</v>
      </c>
      <c r="B6" s="49" t="s">
        <v>23</v>
      </c>
      <c r="C6" s="49" t="s">
        <v>24</v>
      </c>
    </row>
    <row r="7" spans="1:3" ht="15.75" customHeight="1" x14ac:dyDescent="0.35">
      <c r="A7" s="58" t="s">
        <v>76</v>
      </c>
      <c r="B7" s="56" t="str">
        <f>IF('Phantom Site Scanning Data Form'!E29="","",'Phantom Site Scanning Data Form'!E29)</f>
        <v/>
      </c>
      <c r="C7" s="59"/>
    </row>
    <row r="8" spans="1:3" ht="15.75" customHeight="1" x14ac:dyDescent="0.35">
      <c r="A8" s="60" t="s">
        <v>26</v>
      </c>
      <c r="B8" s="56"/>
      <c r="C8" s="59"/>
    </row>
    <row r="9" spans="1:3" ht="15.75" customHeight="1" x14ac:dyDescent="0.35">
      <c r="A9" s="60" t="s">
        <v>27</v>
      </c>
      <c r="B9" s="56"/>
      <c r="C9" s="59"/>
    </row>
    <row r="10" spans="1:3" ht="15.75" customHeight="1" x14ac:dyDescent="0.35">
      <c r="A10" s="58" t="s">
        <v>80</v>
      </c>
      <c r="B10" s="56"/>
      <c r="C10" s="59"/>
    </row>
    <row r="11" spans="1:3" ht="15.75" customHeight="1" x14ac:dyDescent="0.35">
      <c r="A11" s="58" t="s">
        <v>79</v>
      </c>
      <c r="B11" s="56"/>
      <c r="C11" s="59"/>
    </row>
    <row r="12" spans="1:3" ht="45" customHeight="1" x14ac:dyDescent="0.35">
      <c r="A12" s="61" t="s">
        <v>20</v>
      </c>
      <c r="B12" s="56"/>
      <c r="C12" s="59"/>
    </row>
    <row r="13" spans="1:3" ht="15.75" customHeight="1" x14ac:dyDescent="0.35">
      <c r="A13" s="60" t="s">
        <v>28</v>
      </c>
      <c r="B13" s="56"/>
      <c r="C13" s="59"/>
    </row>
    <row r="14" spans="1:3" ht="15.75" customHeight="1" x14ac:dyDescent="0.35">
      <c r="A14" s="60" t="s">
        <v>29</v>
      </c>
      <c r="B14" s="56"/>
      <c r="C14" s="59"/>
    </row>
    <row r="15" spans="1:3" ht="15.75" customHeight="1" x14ac:dyDescent="0.35">
      <c r="A15" s="62" t="s">
        <v>30</v>
      </c>
      <c r="B15" s="59"/>
      <c r="C15" s="59"/>
    </row>
    <row r="16" spans="1:3" ht="15.75" customHeight="1" x14ac:dyDescent="0.35">
      <c r="A16" s="60" t="s">
        <v>31</v>
      </c>
      <c r="B16" s="56"/>
      <c r="C16" s="59"/>
    </row>
    <row r="17" spans="1:3" ht="15.75" customHeight="1" x14ac:dyDescent="0.35">
      <c r="A17" s="60" t="s">
        <v>32</v>
      </c>
      <c r="B17" s="56"/>
      <c r="C17" s="59"/>
    </row>
    <row r="18" spans="1:3" ht="15.75" customHeight="1" x14ac:dyDescent="0.35">
      <c r="A18" s="60" t="s">
        <v>33</v>
      </c>
      <c r="B18" s="56"/>
      <c r="C18" s="59"/>
    </row>
    <row r="19" spans="1:3" ht="15.75" customHeight="1" x14ac:dyDescent="0.35">
      <c r="A19" s="60" t="s">
        <v>38</v>
      </c>
      <c r="B19" s="59"/>
      <c r="C19" s="63" t="e">
        <f>(AVERAGE(B16:B18))</f>
        <v>#DIV/0!</v>
      </c>
    </row>
    <row r="20" spans="1:3" ht="15.75" customHeight="1" x14ac:dyDescent="0.35">
      <c r="A20" s="58" t="s">
        <v>10</v>
      </c>
      <c r="B20" s="59"/>
      <c r="C20" s="63" t="e">
        <f>((0.87*$B14*$B13*C19)/($B11*$B10))/100</f>
        <v>#DIV/0!</v>
      </c>
    </row>
    <row r="21" spans="1:3" ht="15.75" customHeight="1" x14ac:dyDescent="0.35">
      <c r="A21" s="62" t="s">
        <v>40</v>
      </c>
      <c r="B21" s="59"/>
      <c r="C21" s="64"/>
    </row>
    <row r="22" spans="1:3" ht="15.75" customHeight="1" x14ac:dyDescent="0.35">
      <c r="A22" s="60" t="s">
        <v>31</v>
      </c>
      <c r="B22" s="56"/>
      <c r="C22" s="64"/>
    </row>
    <row r="23" spans="1:3" ht="15.75" customHeight="1" x14ac:dyDescent="0.35">
      <c r="A23" s="60" t="s">
        <v>32</v>
      </c>
      <c r="B23" s="56"/>
      <c r="C23" s="64"/>
    </row>
    <row r="24" spans="1:3" ht="15.75" customHeight="1" x14ac:dyDescent="0.35">
      <c r="A24" s="60" t="s">
        <v>33</v>
      </c>
      <c r="B24" s="56"/>
      <c r="C24" s="64"/>
    </row>
    <row r="25" spans="1:3" ht="15.75" customHeight="1" x14ac:dyDescent="0.35">
      <c r="A25" s="60" t="s">
        <v>38</v>
      </c>
      <c r="B25" s="59"/>
      <c r="C25" s="63" t="e">
        <f>(AVERAGE(B22:B24))</f>
        <v>#DIV/0!</v>
      </c>
    </row>
    <row r="26" spans="1:3" ht="15.75" customHeight="1" x14ac:dyDescent="0.35">
      <c r="A26" s="58" t="s">
        <v>112</v>
      </c>
      <c r="B26" s="59"/>
      <c r="C26" s="63" t="e">
        <f>((0.87*$B13*$B14*C25)/($B11*$B10))/100</f>
        <v>#DIV/0!</v>
      </c>
    </row>
    <row r="27" spans="1:3" ht="8.25" customHeight="1" x14ac:dyDescent="0.35">
      <c r="A27" s="65"/>
      <c r="B27" s="59"/>
      <c r="C27" s="59"/>
    </row>
    <row r="28" spans="1:3" ht="15.75" customHeight="1" x14ac:dyDescent="0.35">
      <c r="A28" s="60" t="s">
        <v>42</v>
      </c>
      <c r="B28" s="59"/>
      <c r="C28" s="63" t="e">
        <f>(0.667*C26)+(0.333*C20)</f>
        <v>#DIV/0!</v>
      </c>
    </row>
    <row r="29" spans="1:3" ht="15.75" customHeight="1" x14ac:dyDescent="0.35">
      <c r="A29" s="122" t="s">
        <v>113</v>
      </c>
      <c r="B29" s="123"/>
      <c r="C29" s="124"/>
    </row>
    <row r="30" spans="1:3" ht="15.75" customHeight="1" x14ac:dyDescent="0.35">
      <c r="A30" s="60" t="s">
        <v>1</v>
      </c>
      <c r="B30" s="66" t="s">
        <v>2</v>
      </c>
      <c r="C30" s="63" t="e">
        <f>C28*B11*B10/B12</f>
        <v>#DIV/0!</v>
      </c>
    </row>
    <row r="31" spans="1:3" ht="38.25" x14ac:dyDescent="0.35">
      <c r="A31" s="67" t="s">
        <v>86</v>
      </c>
      <c r="B31" s="77"/>
      <c r="C31" s="68"/>
    </row>
    <row r="32" spans="1:3" ht="32.450000000000003" customHeight="1" x14ac:dyDescent="0.35">
      <c r="A32" s="67" t="s">
        <v>81</v>
      </c>
      <c r="B32" s="69" t="s">
        <v>62</v>
      </c>
      <c r="C32" s="78" t="e">
        <f>ABS((C30-B31)/B31)</f>
        <v>#DIV/0!</v>
      </c>
    </row>
    <row r="33" spans="1:3" ht="15.75" customHeight="1" x14ac:dyDescent="0.35">
      <c r="A33" s="70" t="s">
        <v>94</v>
      </c>
      <c r="B33" s="80" t="str">
        <f>IF('Phantom Site Scanning Data Form'!E45="","",'Phantom Site Scanning Data Form'!E45)</f>
        <v/>
      </c>
      <c r="C33" s="68"/>
    </row>
    <row r="34" spans="1:3" ht="15.75" customHeight="1" x14ac:dyDescent="0.35">
      <c r="A34" s="60" t="s">
        <v>3</v>
      </c>
      <c r="B34" s="77" t="s">
        <v>114</v>
      </c>
      <c r="C34" s="63" t="e">
        <f>C30*25</f>
        <v>#DIV/0!</v>
      </c>
    </row>
    <row r="35" spans="1:3" ht="15.75" customHeight="1" x14ac:dyDescent="0.35">
      <c r="A35" s="76" t="s">
        <v>115</v>
      </c>
      <c r="B35" s="71" t="s">
        <v>63</v>
      </c>
      <c r="C35" s="79" t="e">
        <f>C30*(3.704369*(EXP(-0.03671937*35)))</f>
        <v>#DIV/0!</v>
      </c>
    </row>
    <row r="36" spans="1:3" ht="15.75" customHeight="1" x14ac:dyDescent="0.35">
      <c r="A36" s="72" t="s">
        <v>92</v>
      </c>
      <c r="B36" s="73"/>
      <c r="C36" s="57"/>
    </row>
    <row r="37" spans="1:3" ht="4.5" hidden="1" customHeight="1" x14ac:dyDescent="0.35">
      <c r="A37" s="2"/>
    </row>
    <row r="38" spans="1:3" x14ac:dyDescent="0.35">
      <c r="A38" s="127" t="s">
        <v>95</v>
      </c>
      <c r="B38" s="128"/>
      <c r="C38" s="129"/>
    </row>
    <row r="39" spans="1:3" x14ac:dyDescent="0.35">
      <c r="A39" s="130" t="s">
        <v>4</v>
      </c>
      <c r="B39" s="131"/>
      <c r="C39" s="132"/>
    </row>
    <row r="40" spans="1:3" ht="9" customHeight="1" x14ac:dyDescent="0.35">
      <c r="A40" s="133" t="s">
        <v>5</v>
      </c>
      <c r="B40" s="134"/>
      <c r="C40" s="135"/>
    </row>
    <row r="41" spans="1:3" ht="9" customHeight="1" x14ac:dyDescent="0.35"/>
    <row r="42" spans="1:3" x14ac:dyDescent="0.35">
      <c r="A42" s="136" t="s">
        <v>6</v>
      </c>
      <c r="B42" s="126"/>
      <c r="C42" s="126"/>
    </row>
    <row r="43" spans="1:3" x14ac:dyDescent="0.35">
      <c r="A43" s="125" t="s">
        <v>7</v>
      </c>
      <c r="B43" s="126"/>
      <c r="C43" s="126"/>
    </row>
  </sheetData>
  <sheetProtection selectLockedCells="1"/>
  <mergeCells count="8">
    <mergeCell ref="A43:C43"/>
    <mergeCell ref="A5:C5"/>
    <mergeCell ref="A1:C1"/>
    <mergeCell ref="A29:C29"/>
    <mergeCell ref="A38:C38"/>
    <mergeCell ref="A39:C39"/>
    <mergeCell ref="A40:C40"/>
    <mergeCell ref="A42:C42"/>
  </mergeCells>
  <printOptions horizontalCentered="1" verticalCentered="1"/>
  <pageMargins left="0.25" right="0.25" top="0.31" bottom="0.27" header="0.3" footer="0.3"/>
  <pageSetup firstPageNumber="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5"/>
  <sheetViews>
    <sheetView zoomScaleNormal="100" workbookViewId="0">
      <selection activeCell="C10" sqref="C10"/>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116</v>
      </c>
      <c r="B5" s="144"/>
      <c r="C5" s="144"/>
      <c r="D5" s="144"/>
    </row>
    <row r="6" spans="1:4" ht="13.9" hidden="1" x14ac:dyDescent="0.35">
      <c r="A6" s="54"/>
      <c r="B6" s="57"/>
      <c r="C6" s="57"/>
      <c r="D6" s="57"/>
    </row>
    <row r="7" spans="1:4" ht="15.75" customHeight="1" x14ac:dyDescent="0.35">
      <c r="A7" s="48" t="s">
        <v>9</v>
      </c>
      <c r="B7" s="138" t="s">
        <v>23</v>
      </c>
      <c r="C7" s="139"/>
      <c r="D7" s="49" t="s">
        <v>24</v>
      </c>
    </row>
    <row r="8" spans="1:4" ht="15.75" customHeight="1" x14ac:dyDescent="0.35">
      <c r="A8" s="48"/>
      <c r="B8" s="50" t="s">
        <v>97</v>
      </c>
      <c r="C8" s="51" t="s">
        <v>98</v>
      </c>
      <c r="D8" s="49"/>
    </row>
    <row r="9" spans="1:4" ht="15.75" customHeight="1" x14ac:dyDescent="0.35">
      <c r="A9" s="58" t="s">
        <v>76</v>
      </c>
      <c r="B9" s="56" t="str">
        <f>IF('Phantom Site Scanning Data Form'!E29="","",'Phantom Site Scanning Data Form'!E29)</f>
        <v/>
      </c>
      <c r="C9" s="56" t="str">
        <f>IF('Phantom Site Scanning Data Form'!F29="","",'Phantom Site Scanning Data Form'!F29)</f>
        <v/>
      </c>
      <c r="D9" s="59"/>
    </row>
    <row r="10" spans="1:4" ht="15.75" customHeight="1" x14ac:dyDescent="0.35">
      <c r="A10" s="60" t="s">
        <v>26</v>
      </c>
      <c r="B10" s="56"/>
      <c r="C10" s="56"/>
      <c r="D10" s="59"/>
    </row>
    <row r="11" spans="1:4" ht="15.75" customHeight="1" x14ac:dyDescent="0.35">
      <c r="A11" s="60" t="s">
        <v>27</v>
      </c>
      <c r="B11" s="140"/>
      <c r="C11" s="141"/>
      <c r="D11" s="59"/>
    </row>
    <row r="12" spans="1:4" ht="15.75" customHeight="1" x14ac:dyDescent="0.35">
      <c r="A12" s="58" t="s">
        <v>80</v>
      </c>
      <c r="B12" s="140"/>
      <c r="C12" s="141"/>
      <c r="D12" s="59"/>
    </row>
    <row r="13" spans="1:4" ht="15.75" customHeight="1" x14ac:dyDescent="0.35">
      <c r="A13" s="58" t="s">
        <v>79</v>
      </c>
      <c r="B13" s="140"/>
      <c r="C13" s="141"/>
      <c r="D13" s="59"/>
    </row>
    <row r="14" spans="1:4" ht="45" customHeight="1" x14ac:dyDescent="0.35">
      <c r="A14" s="61" t="s">
        <v>20</v>
      </c>
      <c r="B14" s="140"/>
      <c r="C14" s="141"/>
      <c r="D14" s="59"/>
    </row>
    <row r="15" spans="1:4" ht="15.75" customHeight="1" x14ac:dyDescent="0.35">
      <c r="A15" s="60" t="s">
        <v>28</v>
      </c>
      <c r="B15" s="140"/>
      <c r="C15" s="141"/>
      <c r="D15" s="59"/>
    </row>
    <row r="16" spans="1:4" ht="15.75" customHeight="1" x14ac:dyDescent="0.35">
      <c r="A16" s="60" t="s">
        <v>29</v>
      </c>
      <c r="B16" s="140"/>
      <c r="C16" s="141"/>
      <c r="D16" s="59"/>
    </row>
    <row r="17" spans="1:4" ht="15.75" customHeight="1" x14ac:dyDescent="0.35">
      <c r="A17" s="62" t="s">
        <v>30</v>
      </c>
      <c r="B17" s="142"/>
      <c r="C17" s="143"/>
      <c r="D17" s="59"/>
    </row>
    <row r="18" spans="1:4" ht="15.75" customHeight="1" x14ac:dyDescent="0.35">
      <c r="A18" s="60" t="s">
        <v>31</v>
      </c>
      <c r="B18" s="140"/>
      <c r="C18" s="141"/>
      <c r="D18" s="59"/>
    </row>
    <row r="19" spans="1:4" ht="15.75" customHeight="1" x14ac:dyDescent="0.35">
      <c r="A19" s="60" t="s">
        <v>32</v>
      </c>
      <c r="B19" s="140"/>
      <c r="C19" s="141"/>
      <c r="D19" s="59"/>
    </row>
    <row r="20" spans="1:4" ht="15.75" customHeight="1" x14ac:dyDescent="0.35">
      <c r="A20" s="60" t="s">
        <v>33</v>
      </c>
      <c r="B20" s="140"/>
      <c r="C20" s="141"/>
      <c r="D20" s="59"/>
    </row>
    <row r="21" spans="1:4" ht="15.75" customHeight="1" x14ac:dyDescent="0.35">
      <c r="A21" s="60" t="s">
        <v>38</v>
      </c>
      <c r="B21" s="142"/>
      <c r="C21" s="143"/>
      <c r="D21" s="63" t="e">
        <f>(AVERAGE(B18:C20))</f>
        <v>#DIV/0!</v>
      </c>
    </row>
    <row r="22" spans="1:4" ht="15.75" customHeight="1" x14ac:dyDescent="0.35">
      <c r="A22" s="58" t="s">
        <v>10</v>
      </c>
      <c r="B22" s="142"/>
      <c r="C22" s="143"/>
      <c r="D22" s="63" t="e">
        <f>((0.87*$B16*$B15*D21)/($B13*$B12))/100</f>
        <v>#DIV/0!</v>
      </c>
    </row>
    <row r="23" spans="1:4" ht="15.75" customHeight="1" x14ac:dyDescent="0.35">
      <c r="A23" s="62" t="s">
        <v>40</v>
      </c>
      <c r="B23" s="142"/>
      <c r="C23" s="143"/>
      <c r="D23" s="64"/>
    </row>
    <row r="24" spans="1:4" ht="15.75" customHeight="1" x14ac:dyDescent="0.35">
      <c r="A24" s="60" t="s">
        <v>31</v>
      </c>
      <c r="B24" s="140"/>
      <c r="C24" s="141"/>
      <c r="D24" s="64"/>
    </row>
    <row r="25" spans="1:4" ht="15.75" customHeight="1" x14ac:dyDescent="0.35">
      <c r="A25" s="60" t="s">
        <v>32</v>
      </c>
      <c r="B25" s="140"/>
      <c r="C25" s="141"/>
      <c r="D25" s="64"/>
    </row>
    <row r="26" spans="1:4" ht="15.75" customHeight="1" x14ac:dyDescent="0.35">
      <c r="A26" s="60" t="s">
        <v>33</v>
      </c>
      <c r="B26" s="140"/>
      <c r="C26" s="141"/>
      <c r="D26" s="64"/>
    </row>
    <row r="27" spans="1:4" ht="15.75" customHeight="1" x14ac:dyDescent="0.35">
      <c r="A27" s="60" t="s">
        <v>38</v>
      </c>
      <c r="B27" s="142"/>
      <c r="C27" s="143"/>
      <c r="D27" s="63" t="e">
        <f>(AVERAGE(B24:C26))</f>
        <v>#DIV/0!</v>
      </c>
    </row>
    <row r="28" spans="1:4" ht="15.75" customHeight="1" x14ac:dyDescent="0.35">
      <c r="A28" s="58" t="s">
        <v>112</v>
      </c>
      <c r="B28" s="142"/>
      <c r="C28" s="143"/>
      <c r="D28" s="63" t="e">
        <f>((0.87*$B15*$B16*D27)/($B13*$B12))/100</f>
        <v>#DIV/0!</v>
      </c>
    </row>
    <row r="29" spans="1:4" ht="8.25" customHeight="1" x14ac:dyDescent="0.35">
      <c r="A29" s="65"/>
      <c r="B29" s="142"/>
      <c r="C29" s="143"/>
      <c r="D29" s="59"/>
    </row>
    <row r="30" spans="1:4" ht="15.75" customHeight="1" x14ac:dyDescent="0.35">
      <c r="A30" s="60" t="s">
        <v>42</v>
      </c>
      <c r="B30" s="142"/>
      <c r="C30" s="143"/>
      <c r="D30" s="63" t="e">
        <f>(0.667*D28)+(0.333*D22)</f>
        <v>#DIV/0!</v>
      </c>
    </row>
    <row r="31" spans="1:4" ht="15.75" customHeight="1" x14ac:dyDescent="0.35">
      <c r="A31" s="122" t="s">
        <v>113</v>
      </c>
      <c r="B31" s="123"/>
      <c r="C31" s="123"/>
      <c r="D31" s="124"/>
    </row>
    <row r="32" spans="1:4" ht="15.75" customHeight="1" x14ac:dyDescent="0.35">
      <c r="A32" s="60" t="s">
        <v>1</v>
      </c>
      <c r="B32" s="150" t="s">
        <v>2</v>
      </c>
      <c r="C32" s="146"/>
      <c r="D32" s="63" t="e">
        <f>D30*B13*B12/B14</f>
        <v>#DIV/0!</v>
      </c>
    </row>
    <row r="33" spans="1:4" ht="38.25" x14ac:dyDescent="0.35">
      <c r="A33" s="67" t="s">
        <v>86</v>
      </c>
      <c r="B33" s="145"/>
      <c r="C33" s="146"/>
      <c r="D33" s="68"/>
    </row>
    <row r="34" spans="1:4" ht="32.450000000000003" customHeight="1" x14ac:dyDescent="0.35">
      <c r="A34" s="67" t="s">
        <v>81</v>
      </c>
      <c r="B34" s="142"/>
      <c r="C34" s="143"/>
      <c r="D34" s="78" t="e">
        <f>ABS((D32-B33)/B33)</f>
        <v>#DIV/0!</v>
      </c>
    </row>
    <row r="35" spans="1:4" ht="15.75" customHeight="1" x14ac:dyDescent="0.35">
      <c r="A35" s="70" t="s">
        <v>94</v>
      </c>
      <c r="B35" s="147" t="str">
        <f>IF('Phantom Site Scanning Data Form'!E45="","",'Phantom Site Scanning Data Form'!E45)</f>
        <v/>
      </c>
      <c r="C35" s="148"/>
      <c r="D35" s="68"/>
    </row>
    <row r="36" spans="1:4" ht="15.75" customHeight="1" x14ac:dyDescent="0.35">
      <c r="A36" s="60" t="s">
        <v>3</v>
      </c>
      <c r="B36" s="151" t="s">
        <v>114</v>
      </c>
      <c r="C36" s="146"/>
      <c r="D36" s="63" t="e">
        <f>D32*25</f>
        <v>#DIV/0!</v>
      </c>
    </row>
    <row r="37" spans="1:4" ht="15.75" customHeight="1" x14ac:dyDescent="0.35">
      <c r="A37" s="76" t="s">
        <v>115</v>
      </c>
      <c r="B37" s="155" t="s">
        <v>63</v>
      </c>
      <c r="C37" s="153"/>
      <c r="D37" s="81" t="e">
        <f>D32*(3.704369*(EXP(-0.03671937*35)))</f>
        <v>#DIV/0!</v>
      </c>
    </row>
    <row r="38" spans="1:4" ht="15.75" customHeight="1" x14ac:dyDescent="0.35">
      <c r="A38" s="72" t="s">
        <v>92</v>
      </c>
      <c r="B38" s="149"/>
      <c r="C38" s="149"/>
      <c r="D38" s="57"/>
    </row>
    <row r="39" spans="1:4" ht="4.5" hidden="1" customHeight="1" x14ac:dyDescent="0.35">
      <c r="A39" s="2"/>
    </row>
    <row r="40" spans="1:4" x14ac:dyDescent="0.35">
      <c r="A40" s="127" t="s">
        <v>95</v>
      </c>
      <c r="B40" s="128"/>
      <c r="C40" s="128"/>
      <c r="D40" s="129"/>
    </row>
    <row r="41" spans="1:4" x14ac:dyDescent="0.35">
      <c r="A41" s="130" t="s">
        <v>4</v>
      </c>
      <c r="B41" s="131"/>
      <c r="C41" s="131"/>
      <c r="D41" s="132"/>
    </row>
    <row r="42" spans="1:4" ht="9" customHeight="1" x14ac:dyDescent="0.35">
      <c r="A42" s="133" t="s">
        <v>5</v>
      </c>
      <c r="B42" s="134"/>
      <c r="C42" s="134"/>
      <c r="D42" s="135"/>
    </row>
    <row r="43" spans="1:4" ht="9" customHeight="1" x14ac:dyDescent="0.35"/>
    <row r="44" spans="1:4" x14ac:dyDescent="0.35">
      <c r="A44" s="136" t="s">
        <v>6</v>
      </c>
      <c r="B44" s="126"/>
      <c r="C44" s="126"/>
      <c r="D44" s="126"/>
    </row>
    <row r="45" spans="1:4" x14ac:dyDescent="0.35">
      <c r="A45" s="125" t="s">
        <v>7</v>
      </c>
      <c r="B45" s="126"/>
      <c r="C45" s="126"/>
      <c r="D45" s="126"/>
    </row>
  </sheetData>
  <sheetProtection selectLockedCells="1"/>
  <mergeCells count="36">
    <mergeCell ref="A45:D45"/>
    <mergeCell ref="B32:C32"/>
    <mergeCell ref="B33:C33"/>
    <mergeCell ref="B34:C34"/>
    <mergeCell ref="B35:C35"/>
    <mergeCell ref="B36:C36"/>
    <mergeCell ref="B37:C37"/>
    <mergeCell ref="B38:C38"/>
    <mergeCell ref="A40:D40"/>
    <mergeCell ref="A41:D41"/>
    <mergeCell ref="A42:D42"/>
    <mergeCell ref="A44:D44"/>
    <mergeCell ref="A31:D31"/>
    <mergeCell ref="B20:C20"/>
    <mergeCell ref="B21:C21"/>
    <mergeCell ref="B22:C22"/>
    <mergeCell ref="B23:C23"/>
    <mergeCell ref="B24:C24"/>
    <mergeCell ref="B25:C25"/>
    <mergeCell ref="B26:C26"/>
    <mergeCell ref="B27:C27"/>
    <mergeCell ref="B28:C28"/>
    <mergeCell ref="B29:C29"/>
    <mergeCell ref="B30:C30"/>
    <mergeCell ref="B19:C19"/>
    <mergeCell ref="A1:D1"/>
    <mergeCell ref="A5:D5"/>
    <mergeCell ref="B7:C7"/>
    <mergeCell ref="B11:C11"/>
    <mergeCell ref="B12:C12"/>
    <mergeCell ref="B13:C13"/>
    <mergeCell ref="B14:C14"/>
    <mergeCell ref="B15:C15"/>
    <mergeCell ref="B16:C16"/>
    <mergeCell ref="B17:C17"/>
    <mergeCell ref="B18:C18"/>
  </mergeCells>
  <printOptions horizontalCentered="1" verticalCentered="1"/>
  <pageMargins left="0.25" right="0.25" top="0.31" bottom="0.33" header="0.3" footer="0.3"/>
  <pageSetup firstPageNumber="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
  <sheetViews>
    <sheetView zoomScaleNormal="100" workbookViewId="0">
      <selection activeCell="C8" sqref="C8"/>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118</v>
      </c>
      <c r="B5" s="144"/>
      <c r="C5" s="144"/>
      <c r="D5" s="144"/>
    </row>
    <row r="6" spans="1:4" ht="15.75" customHeight="1" x14ac:dyDescent="0.35">
      <c r="A6" s="48" t="s">
        <v>9</v>
      </c>
      <c r="B6" s="138" t="s">
        <v>23</v>
      </c>
      <c r="C6" s="139"/>
      <c r="D6" s="49" t="s">
        <v>24</v>
      </c>
    </row>
    <row r="7" spans="1:4" ht="15.75" customHeight="1" x14ac:dyDescent="0.35">
      <c r="A7" s="48"/>
      <c r="B7" s="50" t="s">
        <v>97</v>
      </c>
      <c r="C7" s="51" t="s">
        <v>98</v>
      </c>
      <c r="D7" s="49"/>
    </row>
    <row r="8" spans="1:4" ht="15.75" customHeight="1" x14ac:dyDescent="0.35">
      <c r="A8" s="58" t="s">
        <v>76</v>
      </c>
      <c r="B8" s="56" t="str">
        <f>IF('Phantom Site Scanning Data Form'!E29="","",'Phantom Site Scanning Data Form'!E29)</f>
        <v/>
      </c>
      <c r="C8" s="56" t="str">
        <f>IF('Phantom Site Scanning Data Form'!F29="","",'Phantom Site Scanning Data Form'!F29)</f>
        <v/>
      </c>
      <c r="D8" s="59"/>
    </row>
    <row r="9" spans="1:4" ht="15.75" customHeight="1" x14ac:dyDescent="0.35">
      <c r="A9" s="60" t="s">
        <v>26</v>
      </c>
      <c r="B9" s="56"/>
      <c r="C9" s="56"/>
      <c r="D9" s="59"/>
    </row>
    <row r="10" spans="1:4" ht="15.75" customHeight="1" x14ac:dyDescent="0.35">
      <c r="A10" s="60" t="s">
        <v>27</v>
      </c>
      <c r="B10" s="56"/>
      <c r="C10" s="56"/>
      <c r="D10" s="59"/>
    </row>
    <row r="11" spans="1:4" ht="15.75" customHeight="1" x14ac:dyDescent="0.35">
      <c r="A11" s="58" t="s">
        <v>80</v>
      </c>
      <c r="B11" s="140"/>
      <c r="C11" s="141"/>
      <c r="D11" s="59"/>
    </row>
    <row r="12" spans="1:4" ht="15.75" customHeight="1" x14ac:dyDescent="0.35">
      <c r="A12" s="58" t="s">
        <v>79</v>
      </c>
      <c r="B12" s="140"/>
      <c r="C12" s="141"/>
      <c r="D12" s="59"/>
    </row>
    <row r="13" spans="1:4" ht="45" customHeight="1" x14ac:dyDescent="0.35">
      <c r="A13" s="61" t="s">
        <v>20</v>
      </c>
      <c r="B13" s="140"/>
      <c r="C13" s="141"/>
      <c r="D13" s="59"/>
    </row>
    <row r="14" spans="1:4" ht="15.75" customHeight="1" x14ac:dyDescent="0.35">
      <c r="A14" s="60" t="s">
        <v>28</v>
      </c>
      <c r="B14" s="140"/>
      <c r="C14" s="141"/>
      <c r="D14" s="59"/>
    </row>
    <row r="15" spans="1:4" ht="15.75" customHeight="1" x14ac:dyDescent="0.35">
      <c r="A15" s="60" t="s">
        <v>29</v>
      </c>
      <c r="B15" s="140"/>
      <c r="C15" s="141"/>
      <c r="D15" s="59"/>
    </row>
    <row r="16" spans="1:4" ht="15.75" customHeight="1" x14ac:dyDescent="0.35">
      <c r="A16" s="62" t="s">
        <v>30</v>
      </c>
      <c r="B16" s="142"/>
      <c r="C16" s="143"/>
      <c r="D16" s="75" t="s">
        <v>104</v>
      </c>
    </row>
    <row r="17" spans="1:4" ht="15.75" customHeight="1" x14ac:dyDescent="0.35">
      <c r="A17" s="60" t="s">
        <v>31</v>
      </c>
      <c r="B17" s="46"/>
      <c r="C17" s="47"/>
      <c r="D17" s="74">
        <f>C17+B17</f>
        <v>0</v>
      </c>
    </row>
    <row r="18" spans="1:4" ht="15.75" customHeight="1" x14ac:dyDescent="0.35">
      <c r="A18" s="60" t="s">
        <v>32</v>
      </c>
      <c r="B18" s="46"/>
      <c r="C18" s="47"/>
      <c r="D18" s="74">
        <f>C18+B18</f>
        <v>0</v>
      </c>
    </row>
    <row r="19" spans="1:4" ht="15.75" customHeight="1" x14ac:dyDescent="0.35">
      <c r="A19" s="60" t="s">
        <v>33</v>
      </c>
      <c r="B19" s="46"/>
      <c r="C19" s="47"/>
      <c r="D19" s="74">
        <f>C19+B19</f>
        <v>0</v>
      </c>
    </row>
    <row r="20" spans="1:4" ht="15.75" customHeight="1" x14ac:dyDescent="0.35">
      <c r="A20" s="60" t="s">
        <v>38</v>
      </c>
      <c r="B20" s="142"/>
      <c r="C20" s="143"/>
      <c r="D20" s="63">
        <f>(AVERAGE(D17:D19))</f>
        <v>0</v>
      </c>
    </row>
    <row r="21" spans="1:4" ht="15.75" customHeight="1" x14ac:dyDescent="0.35">
      <c r="A21" s="58" t="s">
        <v>10</v>
      </c>
      <c r="B21" s="142"/>
      <c r="C21" s="143"/>
      <c r="D21" s="63" t="e">
        <f>((0.87*$B15*$B14*D20)/($B12*$B11))/100</f>
        <v>#DIV/0!</v>
      </c>
    </row>
    <row r="22" spans="1:4" ht="15.75" customHeight="1" x14ac:dyDescent="0.35">
      <c r="A22" s="62" t="s">
        <v>40</v>
      </c>
      <c r="B22" s="142"/>
      <c r="C22" s="143"/>
      <c r="D22" s="75" t="s">
        <v>104</v>
      </c>
    </row>
    <row r="23" spans="1:4" ht="15.75" customHeight="1" x14ac:dyDescent="0.35">
      <c r="A23" s="60" t="s">
        <v>31</v>
      </c>
      <c r="B23" s="46"/>
      <c r="C23" s="47"/>
      <c r="D23" s="74">
        <f>C23+B23</f>
        <v>0</v>
      </c>
    </row>
    <row r="24" spans="1:4" ht="15.75" customHeight="1" x14ac:dyDescent="0.35">
      <c r="A24" s="60" t="s">
        <v>32</v>
      </c>
      <c r="B24" s="46"/>
      <c r="C24" s="47"/>
      <c r="D24" s="74">
        <f>C24+B24</f>
        <v>0</v>
      </c>
    </row>
    <row r="25" spans="1:4" ht="15.75" customHeight="1" x14ac:dyDescent="0.35">
      <c r="A25" s="60" t="s">
        <v>33</v>
      </c>
      <c r="B25" s="46"/>
      <c r="C25" s="47"/>
      <c r="D25" s="74">
        <f>C25+B25</f>
        <v>0</v>
      </c>
    </row>
    <row r="26" spans="1:4" ht="15.75" customHeight="1" x14ac:dyDescent="0.35">
      <c r="A26" s="60" t="s">
        <v>38</v>
      </c>
      <c r="B26" s="142"/>
      <c r="C26" s="143"/>
      <c r="D26" s="63">
        <f>(AVERAGE(D23:D25))</f>
        <v>0</v>
      </c>
    </row>
    <row r="27" spans="1:4" ht="15.75" customHeight="1" x14ac:dyDescent="0.35">
      <c r="A27" s="58" t="s">
        <v>112</v>
      </c>
      <c r="B27" s="142"/>
      <c r="C27" s="143"/>
      <c r="D27" s="63" t="e">
        <f>((0.87*$B14*$B15*D26)/($B12*$B11))/100</f>
        <v>#DIV/0!</v>
      </c>
    </row>
    <row r="28" spans="1:4" ht="8.25" customHeight="1" x14ac:dyDescent="0.35">
      <c r="A28" s="65"/>
      <c r="B28" s="142"/>
      <c r="C28" s="143"/>
      <c r="D28" s="59"/>
    </row>
    <row r="29" spans="1:4" ht="15.75" customHeight="1" x14ac:dyDescent="0.35">
      <c r="A29" s="60" t="s">
        <v>42</v>
      </c>
      <c r="B29" s="142"/>
      <c r="C29" s="143"/>
      <c r="D29" s="63" t="e">
        <f>(0.667*D27)+(0.333*D21)</f>
        <v>#DIV/0!</v>
      </c>
    </row>
    <row r="30" spans="1:4" ht="15.75" customHeight="1" x14ac:dyDescent="0.35">
      <c r="A30" s="122" t="s">
        <v>113</v>
      </c>
      <c r="B30" s="123"/>
      <c r="C30" s="123"/>
      <c r="D30" s="124"/>
    </row>
    <row r="31" spans="1:4" ht="15.75" customHeight="1" x14ac:dyDescent="0.35">
      <c r="A31" s="60" t="s">
        <v>1</v>
      </c>
      <c r="B31" s="150" t="s">
        <v>2</v>
      </c>
      <c r="C31" s="146"/>
      <c r="D31" s="63" t="e">
        <f>D29*B12*B11/B13</f>
        <v>#DIV/0!</v>
      </c>
    </row>
    <row r="32" spans="1:4" ht="38.25" x14ac:dyDescent="0.35">
      <c r="A32" s="67" t="s">
        <v>86</v>
      </c>
      <c r="B32" s="145"/>
      <c r="C32" s="146"/>
      <c r="D32" s="68"/>
    </row>
    <row r="33" spans="1:4" ht="32.450000000000003" customHeight="1" x14ac:dyDescent="0.35">
      <c r="A33" s="67" t="s">
        <v>81</v>
      </c>
      <c r="B33" s="142"/>
      <c r="C33" s="143"/>
      <c r="D33" s="78" t="e">
        <f>ABS((D31-B32)/B32)</f>
        <v>#DIV/0!</v>
      </c>
    </row>
    <row r="34" spans="1:4" ht="15.75" customHeight="1" x14ac:dyDescent="0.35">
      <c r="A34" s="70" t="s">
        <v>94</v>
      </c>
      <c r="B34" s="154" t="str">
        <f>IF('Phantom Site Scanning Data Form'!E45="","",'Phantom Site Scanning Data Form'!E45)</f>
        <v/>
      </c>
      <c r="C34" s="148"/>
      <c r="D34" s="68"/>
    </row>
    <row r="35" spans="1:4" ht="15.75" customHeight="1" x14ac:dyDescent="0.35">
      <c r="A35" s="60" t="s">
        <v>3</v>
      </c>
      <c r="B35" s="151" t="s">
        <v>114</v>
      </c>
      <c r="C35" s="146"/>
      <c r="D35" s="63" t="e">
        <f>D31*25</f>
        <v>#DIV/0!</v>
      </c>
    </row>
    <row r="36" spans="1:4" ht="15.75" customHeight="1" x14ac:dyDescent="0.35">
      <c r="A36" s="76" t="s">
        <v>117</v>
      </c>
      <c r="B36" s="155" t="s">
        <v>63</v>
      </c>
      <c r="C36" s="153"/>
      <c r="D36" s="81" t="e">
        <f>D31*(3.704369*(EXP(-0.03671937*35)))</f>
        <v>#DIV/0!</v>
      </c>
    </row>
    <row r="37" spans="1:4" ht="15.75" customHeight="1" x14ac:dyDescent="0.35">
      <c r="A37" s="72" t="s">
        <v>92</v>
      </c>
      <c r="B37" s="149"/>
      <c r="C37" s="149"/>
      <c r="D37" s="57"/>
    </row>
    <row r="38" spans="1:4" ht="4.5" hidden="1" customHeight="1" x14ac:dyDescent="0.35">
      <c r="A38" s="2"/>
    </row>
    <row r="39" spans="1:4" x14ac:dyDescent="0.35">
      <c r="A39" s="127" t="s">
        <v>95</v>
      </c>
      <c r="B39" s="128"/>
      <c r="C39" s="128"/>
      <c r="D39" s="129"/>
    </row>
    <row r="40" spans="1:4" x14ac:dyDescent="0.35">
      <c r="A40" s="130" t="s">
        <v>4</v>
      </c>
      <c r="B40" s="131"/>
      <c r="C40" s="131"/>
      <c r="D40" s="132"/>
    </row>
    <row r="41" spans="1:4" ht="9" customHeight="1" x14ac:dyDescent="0.35">
      <c r="A41" s="133" t="s">
        <v>5</v>
      </c>
      <c r="B41" s="134"/>
      <c r="C41" s="134"/>
      <c r="D41" s="135"/>
    </row>
    <row r="42" spans="1:4" ht="9" customHeight="1" x14ac:dyDescent="0.35"/>
    <row r="43" spans="1:4" x14ac:dyDescent="0.35">
      <c r="A43" s="136" t="s">
        <v>6</v>
      </c>
      <c r="B43" s="126"/>
      <c r="C43" s="126"/>
      <c r="D43" s="126"/>
    </row>
    <row r="44" spans="1:4" x14ac:dyDescent="0.35">
      <c r="A44" s="125" t="s">
        <v>7</v>
      </c>
      <c r="B44" s="126"/>
      <c r="C44" s="126"/>
      <c r="D44" s="126"/>
    </row>
  </sheetData>
  <sheetProtection selectLockedCells="1"/>
  <mergeCells count="29">
    <mergeCell ref="A39:D39"/>
    <mergeCell ref="A40:D40"/>
    <mergeCell ref="A41:D41"/>
    <mergeCell ref="A43:D43"/>
    <mergeCell ref="A44:D44"/>
    <mergeCell ref="B37:C37"/>
    <mergeCell ref="B26:C26"/>
    <mergeCell ref="B27:C27"/>
    <mergeCell ref="B28:C28"/>
    <mergeCell ref="B29:C29"/>
    <mergeCell ref="A30:D30"/>
    <mergeCell ref="B31:C31"/>
    <mergeCell ref="B32:C32"/>
    <mergeCell ref="B33:C33"/>
    <mergeCell ref="B34:C34"/>
    <mergeCell ref="B35:C35"/>
    <mergeCell ref="B36:C36"/>
    <mergeCell ref="B22:C22"/>
    <mergeCell ref="A1:D1"/>
    <mergeCell ref="A5:D5"/>
    <mergeCell ref="B6:C6"/>
    <mergeCell ref="B11:C11"/>
    <mergeCell ref="B12:C12"/>
    <mergeCell ref="B13:C13"/>
    <mergeCell ref="B14:C14"/>
    <mergeCell ref="B15:C15"/>
    <mergeCell ref="B16:C16"/>
    <mergeCell ref="B20:C20"/>
    <mergeCell ref="B21:C21"/>
  </mergeCells>
  <printOptions horizontalCentered="1" verticalCentered="1"/>
  <pageMargins left="0.25" right="0.25" top="0.28000000000000003" bottom="0.3" header="0.3" footer="0.3"/>
  <pageSetup firstPageNumber="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3"/>
  <sheetViews>
    <sheetView zoomScaleNormal="100" workbookViewId="0">
      <selection activeCell="B8" sqref="B8"/>
    </sheetView>
  </sheetViews>
  <sheetFormatPr defaultColWidth="8.86328125" defaultRowHeight="12.75" x14ac:dyDescent="0.35"/>
  <cols>
    <col min="1" max="1" width="55.73046875" customWidth="1"/>
    <col min="2" max="2" width="21.3984375" style="3" customWidth="1"/>
    <col min="3" max="3" width="20.73046875" style="3" customWidth="1"/>
  </cols>
  <sheetData>
    <row r="1" spans="1:3" ht="78.95" customHeight="1" x14ac:dyDescent="0.35">
      <c r="A1" s="119" t="s">
        <v>103</v>
      </c>
      <c r="B1" s="120"/>
      <c r="C1" s="121"/>
    </row>
    <row r="2" spans="1:3" ht="6" hidden="1" customHeight="1" x14ac:dyDescent="0.35">
      <c r="A2" s="33"/>
      <c r="B2" s="33"/>
      <c r="C2" s="33"/>
    </row>
    <row r="3" spans="1:3" ht="17.100000000000001" customHeight="1" x14ac:dyDescent="0.35">
      <c r="A3" s="52" t="s">
        <v>19</v>
      </c>
      <c r="B3" s="55" t="s">
        <v>21</v>
      </c>
      <c r="C3" s="56"/>
    </row>
    <row r="4" spans="1:3" ht="0.75" customHeight="1" x14ac:dyDescent="0.35">
      <c r="A4" s="53"/>
      <c r="B4" s="57"/>
      <c r="C4" s="57"/>
    </row>
    <row r="5" spans="1:3" s="12" customFormat="1" ht="18" customHeight="1" x14ac:dyDescent="0.35">
      <c r="A5" s="137" t="s">
        <v>119</v>
      </c>
      <c r="B5" s="137"/>
      <c r="C5" s="137"/>
    </row>
    <row r="6" spans="1:3" ht="15.75" customHeight="1" x14ac:dyDescent="0.35">
      <c r="A6" s="48" t="s">
        <v>22</v>
      </c>
      <c r="B6" s="49" t="s">
        <v>23</v>
      </c>
      <c r="C6" s="49" t="s">
        <v>24</v>
      </c>
    </row>
    <row r="7" spans="1:3" ht="15.75" customHeight="1" x14ac:dyDescent="0.35">
      <c r="A7" s="58" t="s">
        <v>76</v>
      </c>
      <c r="B7" s="56" t="str">
        <f>IF('Phantom Site Scanning Data Form'!G29="","",'Phantom Site Scanning Data Form'!G29)</f>
        <v/>
      </c>
      <c r="C7" s="59"/>
    </row>
    <row r="8" spans="1:3" ht="15.75" customHeight="1" x14ac:dyDescent="0.35">
      <c r="A8" s="60" t="s">
        <v>26</v>
      </c>
      <c r="B8" s="56"/>
      <c r="C8" s="59"/>
    </row>
    <row r="9" spans="1:3" ht="15.75" customHeight="1" x14ac:dyDescent="0.35">
      <c r="A9" s="60" t="s">
        <v>27</v>
      </c>
      <c r="B9" s="56"/>
      <c r="C9" s="59"/>
    </row>
    <row r="10" spans="1:3" ht="15.75" customHeight="1" x14ac:dyDescent="0.35">
      <c r="A10" s="58" t="s">
        <v>80</v>
      </c>
      <c r="B10" s="56"/>
      <c r="C10" s="59"/>
    </row>
    <row r="11" spans="1:3" ht="15.75" customHeight="1" x14ac:dyDescent="0.35">
      <c r="A11" s="58" t="s">
        <v>79</v>
      </c>
      <c r="B11" s="56"/>
      <c r="C11" s="59"/>
    </row>
    <row r="12" spans="1:3" ht="45" customHeight="1" x14ac:dyDescent="0.35">
      <c r="A12" s="61" t="s">
        <v>20</v>
      </c>
      <c r="B12" s="56"/>
      <c r="C12" s="59"/>
    </row>
    <row r="13" spans="1:3" ht="15.75" customHeight="1" x14ac:dyDescent="0.35">
      <c r="A13" s="60" t="s">
        <v>28</v>
      </c>
      <c r="B13" s="56"/>
      <c r="C13" s="59"/>
    </row>
    <row r="14" spans="1:3" ht="15.75" customHeight="1" x14ac:dyDescent="0.35">
      <c r="A14" s="60" t="s">
        <v>29</v>
      </c>
      <c r="B14" s="56"/>
      <c r="C14" s="59"/>
    </row>
    <row r="15" spans="1:3" ht="15.75" customHeight="1" x14ac:dyDescent="0.35">
      <c r="A15" s="62" t="s">
        <v>30</v>
      </c>
      <c r="B15" s="59"/>
      <c r="C15" s="59"/>
    </row>
    <row r="16" spans="1:3" ht="15.75" customHeight="1" x14ac:dyDescent="0.35">
      <c r="A16" s="60" t="s">
        <v>31</v>
      </c>
      <c r="B16" s="56"/>
      <c r="C16" s="59"/>
    </row>
    <row r="17" spans="1:3" ht="15.75" customHeight="1" x14ac:dyDescent="0.35">
      <c r="A17" s="60" t="s">
        <v>32</v>
      </c>
      <c r="B17" s="56"/>
      <c r="C17" s="59"/>
    </row>
    <row r="18" spans="1:3" ht="15.75" customHeight="1" x14ac:dyDescent="0.35">
      <c r="A18" s="60" t="s">
        <v>33</v>
      </c>
      <c r="B18" s="56"/>
      <c r="C18" s="59"/>
    </row>
    <row r="19" spans="1:3" ht="15.75" customHeight="1" x14ac:dyDescent="0.35">
      <c r="A19" s="60" t="s">
        <v>38</v>
      </c>
      <c r="B19" s="59"/>
      <c r="C19" s="63" t="e">
        <f>(AVERAGE(B16:B18))</f>
        <v>#DIV/0!</v>
      </c>
    </row>
    <row r="20" spans="1:3" ht="15.75" customHeight="1" x14ac:dyDescent="0.35">
      <c r="A20" s="58" t="s">
        <v>134</v>
      </c>
      <c r="B20" s="59"/>
      <c r="C20" s="63" t="e">
        <f>((0.87*$B14*$B13*C19)/($B11*$B10))/100</f>
        <v>#DIV/0!</v>
      </c>
    </row>
    <row r="21" spans="1:3" ht="15.75" customHeight="1" x14ac:dyDescent="0.35">
      <c r="A21" s="62" t="s">
        <v>40</v>
      </c>
      <c r="B21" s="59"/>
      <c r="C21" s="64"/>
    </row>
    <row r="22" spans="1:3" ht="15.75" customHeight="1" x14ac:dyDescent="0.35">
      <c r="A22" s="60" t="s">
        <v>31</v>
      </c>
      <c r="B22" s="56"/>
      <c r="C22" s="64"/>
    </row>
    <row r="23" spans="1:3" ht="15.75" customHeight="1" x14ac:dyDescent="0.35">
      <c r="A23" s="60" t="s">
        <v>32</v>
      </c>
      <c r="B23" s="56"/>
      <c r="C23" s="64"/>
    </row>
    <row r="24" spans="1:3" ht="15.75" customHeight="1" x14ac:dyDescent="0.35">
      <c r="A24" s="60" t="s">
        <v>33</v>
      </c>
      <c r="B24" s="56"/>
      <c r="C24" s="64"/>
    </row>
    <row r="25" spans="1:3" ht="15.75" customHeight="1" x14ac:dyDescent="0.35">
      <c r="A25" s="60" t="s">
        <v>38</v>
      </c>
      <c r="B25" s="59"/>
      <c r="C25" s="63" t="e">
        <f>(AVERAGE(B22:B24))</f>
        <v>#DIV/0!</v>
      </c>
    </row>
    <row r="26" spans="1:3" ht="15.75" customHeight="1" x14ac:dyDescent="0.35">
      <c r="A26" s="58" t="s">
        <v>135</v>
      </c>
      <c r="B26" s="59"/>
      <c r="C26" s="63" t="e">
        <f>((0.87*$B13*$B14*C25)/($B11*$B10))/100</f>
        <v>#DIV/0!</v>
      </c>
    </row>
    <row r="27" spans="1:3" ht="8.25" customHeight="1" x14ac:dyDescent="0.35">
      <c r="A27" s="65"/>
      <c r="B27" s="59"/>
      <c r="C27" s="59"/>
    </row>
    <row r="28" spans="1:3" ht="15.75" customHeight="1" x14ac:dyDescent="0.35">
      <c r="A28" s="60" t="s">
        <v>42</v>
      </c>
      <c r="B28" s="59"/>
      <c r="C28" s="63" t="e">
        <f>(0.667*C26)+(0.333*C20)</f>
        <v>#DIV/0!</v>
      </c>
    </row>
    <row r="29" spans="1:3" ht="15.75" customHeight="1" x14ac:dyDescent="0.35">
      <c r="A29" s="122" t="s">
        <v>123</v>
      </c>
      <c r="B29" s="156"/>
      <c r="C29" s="157"/>
    </row>
    <row r="30" spans="1:3" ht="15.75" customHeight="1" x14ac:dyDescent="0.35">
      <c r="A30" s="60" t="s">
        <v>1</v>
      </c>
      <c r="B30" s="66" t="s">
        <v>2</v>
      </c>
      <c r="C30" s="63" t="e">
        <f>C28*B11*B10/B12</f>
        <v>#DIV/0!</v>
      </c>
    </row>
    <row r="31" spans="1:3" ht="38.25" x14ac:dyDescent="0.35">
      <c r="A31" s="67" t="s">
        <v>85</v>
      </c>
      <c r="B31" s="77"/>
      <c r="C31" s="68"/>
    </row>
    <row r="32" spans="1:3" ht="32.450000000000003" customHeight="1" x14ac:dyDescent="0.35">
      <c r="A32" s="67" t="s">
        <v>81</v>
      </c>
      <c r="B32" s="69" t="s">
        <v>62</v>
      </c>
      <c r="C32" s="78" t="e">
        <f>ABS((C30-B31)/B31)</f>
        <v>#DIV/0!</v>
      </c>
    </row>
    <row r="33" spans="1:3" ht="15.75" customHeight="1" x14ac:dyDescent="0.35">
      <c r="A33" s="70" t="s">
        <v>94</v>
      </c>
      <c r="B33" s="80" t="str">
        <f>IF('Phantom Site Scanning Data Form'!G45="","",'Phantom Site Scanning Data Form'!G45)</f>
        <v/>
      </c>
      <c r="C33" s="68"/>
    </row>
    <row r="34" spans="1:3" ht="15.75" customHeight="1" x14ac:dyDescent="0.35">
      <c r="A34" s="60" t="s">
        <v>3</v>
      </c>
      <c r="B34" s="77" t="s">
        <v>125</v>
      </c>
      <c r="C34" s="63" t="e">
        <f>C30*12</f>
        <v>#DIV/0!</v>
      </c>
    </row>
    <row r="35" spans="1:3" ht="15.75" customHeight="1" x14ac:dyDescent="0.35">
      <c r="A35" s="76" t="s">
        <v>126</v>
      </c>
      <c r="B35" s="71" t="s">
        <v>100</v>
      </c>
      <c r="C35" s="79" t="e">
        <f>1.9852*EXP(-0.0486*15)*C30</f>
        <v>#DIV/0!</v>
      </c>
    </row>
    <row r="36" spans="1:3" ht="15.75" customHeight="1" x14ac:dyDescent="0.35">
      <c r="A36" s="72" t="s">
        <v>92</v>
      </c>
      <c r="B36" s="73"/>
      <c r="C36" s="57"/>
    </row>
    <row r="37" spans="1:3" ht="4.5" hidden="1" customHeight="1" x14ac:dyDescent="0.35">
      <c r="A37" s="2"/>
    </row>
    <row r="38" spans="1:3" x14ac:dyDescent="0.35">
      <c r="A38" s="127" t="s">
        <v>95</v>
      </c>
      <c r="B38" s="128"/>
      <c r="C38" s="129"/>
    </row>
    <row r="39" spans="1:3" x14ac:dyDescent="0.35">
      <c r="A39" s="130" t="s">
        <v>4</v>
      </c>
      <c r="B39" s="131"/>
      <c r="C39" s="132"/>
    </row>
    <row r="40" spans="1:3" ht="9" customHeight="1" x14ac:dyDescent="0.35">
      <c r="A40" s="133" t="s">
        <v>5</v>
      </c>
      <c r="B40" s="134"/>
      <c r="C40" s="135"/>
    </row>
    <row r="41" spans="1:3" ht="9" customHeight="1" x14ac:dyDescent="0.35"/>
    <row r="42" spans="1:3" x14ac:dyDescent="0.35">
      <c r="A42" s="136" t="s">
        <v>6</v>
      </c>
      <c r="B42" s="126"/>
      <c r="C42" s="126"/>
    </row>
    <row r="43" spans="1:3" x14ac:dyDescent="0.35">
      <c r="A43" s="125" t="s">
        <v>7</v>
      </c>
      <c r="B43" s="126"/>
      <c r="C43" s="126"/>
    </row>
  </sheetData>
  <sheetProtection selectLockedCells="1"/>
  <mergeCells count="8">
    <mergeCell ref="A42:C42"/>
    <mergeCell ref="A43:C43"/>
    <mergeCell ref="A1:C1"/>
    <mergeCell ref="A5:C5"/>
    <mergeCell ref="A29:C29"/>
    <mergeCell ref="A38:C38"/>
    <mergeCell ref="A39:C39"/>
    <mergeCell ref="A40:C40"/>
  </mergeCells>
  <printOptions horizontalCentered="1" verticalCentered="1"/>
  <pageMargins left="0.25" right="0.25" top="0.31" bottom="0.27" header="0.3" footer="0.3"/>
  <pageSetup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5"/>
  <sheetViews>
    <sheetView zoomScaleNormal="100" workbookViewId="0">
      <selection activeCell="B9" sqref="B9:C9"/>
    </sheetView>
  </sheetViews>
  <sheetFormatPr defaultColWidth="8.86328125" defaultRowHeight="12.75" x14ac:dyDescent="0.35"/>
  <cols>
    <col min="1" max="1" width="55.73046875" customWidth="1"/>
    <col min="2" max="3" width="10.73046875" style="3" customWidth="1"/>
    <col min="4" max="4" width="20.73046875" style="3" customWidth="1"/>
  </cols>
  <sheetData>
    <row r="1" spans="1:4" ht="78.95" customHeight="1" x14ac:dyDescent="0.35">
      <c r="A1" s="119" t="s">
        <v>103</v>
      </c>
      <c r="B1" s="120"/>
      <c r="C1" s="120"/>
      <c r="D1" s="121"/>
    </row>
    <row r="2" spans="1:4" ht="6" hidden="1" customHeight="1" x14ac:dyDescent="0.35">
      <c r="A2" s="33"/>
      <c r="B2" s="33"/>
      <c r="C2" s="33"/>
      <c r="D2" s="33"/>
    </row>
    <row r="3" spans="1:4" ht="17.100000000000001" customHeight="1" x14ac:dyDescent="0.35">
      <c r="A3" s="52" t="s">
        <v>19</v>
      </c>
      <c r="B3" s="55" t="s">
        <v>21</v>
      </c>
      <c r="C3" s="55"/>
      <c r="D3" s="56"/>
    </row>
    <row r="4" spans="1:4" ht="0.75" customHeight="1" x14ac:dyDescent="0.35">
      <c r="A4" s="53"/>
      <c r="B4" s="57"/>
      <c r="C4" s="57"/>
      <c r="D4" s="57"/>
    </row>
    <row r="5" spans="1:4" s="12" customFormat="1" ht="18" customHeight="1" x14ac:dyDescent="0.35">
      <c r="A5" s="144" t="s">
        <v>120</v>
      </c>
      <c r="B5" s="144"/>
      <c r="C5" s="144"/>
      <c r="D5" s="144"/>
    </row>
    <row r="6" spans="1:4" ht="13.9" hidden="1" x14ac:dyDescent="0.35">
      <c r="A6" s="54"/>
      <c r="B6" s="57"/>
      <c r="C6" s="57"/>
      <c r="D6" s="57"/>
    </row>
    <row r="7" spans="1:4" ht="15.75" customHeight="1" x14ac:dyDescent="0.35">
      <c r="A7" s="48" t="s">
        <v>22</v>
      </c>
      <c r="B7" s="138" t="s">
        <v>23</v>
      </c>
      <c r="C7" s="139"/>
      <c r="D7" s="49" t="s">
        <v>24</v>
      </c>
    </row>
    <row r="8" spans="1:4" ht="15.75" customHeight="1" x14ac:dyDescent="0.35">
      <c r="A8" s="48"/>
      <c r="B8" s="50" t="s">
        <v>97</v>
      </c>
      <c r="C8" s="51" t="s">
        <v>98</v>
      </c>
      <c r="D8" s="49"/>
    </row>
    <row r="9" spans="1:4" ht="15.75" customHeight="1" x14ac:dyDescent="0.35">
      <c r="A9" s="58" t="s">
        <v>76</v>
      </c>
      <c r="B9" s="56" t="str">
        <f>IF('Phantom Site Scanning Data Form'!G29="","",'Phantom Site Scanning Data Form'!G29)</f>
        <v/>
      </c>
      <c r="C9" s="56" t="str">
        <f>IF('Phantom Site Scanning Data Form'!H29="","",'Phantom Site Scanning Data Form'!H29)</f>
        <v/>
      </c>
      <c r="D9" s="59"/>
    </row>
    <row r="10" spans="1:4" ht="15.75" customHeight="1" x14ac:dyDescent="0.35">
      <c r="A10" s="60" t="s">
        <v>26</v>
      </c>
      <c r="B10" s="56"/>
      <c r="C10" s="56"/>
      <c r="D10" s="59"/>
    </row>
    <row r="11" spans="1:4" ht="15.75" customHeight="1" x14ac:dyDescent="0.35">
      <c r="A11" s="60" t="s">
        <v>27</v>
      </c>
      <c r="B11" s="140"/>
      <c r="C11" s="141"/>
      <c r="D11" s="59"/>
    </row>
    <row r="12" spans="1:4" ht="15.75" customHeight="1" x14ac:dyDescent="0.35">
      <c r="A12" s="58" t="s">
        <v>80</v>
      </c>
      <c r="B12" s="140"/>
      <c r="C12" s="141"/>
      <c r="D12" s="59"/>
    </row>
    <row r="13" spans="1:4" ht="15.75" customHeight="1" x14ac:dyDescent="0.35">
      <c r="A13" s="58" t="s">
        <v>79</v>
      </c>
      <c r="B13" s="140"/>
      <c r="C13" s="141"/>
      <c r="D13" s="59"/>
    </row>
    <row r="14" spans="1:4" ht="45" customHeight="1" x14ac:dyDescent="0.35">
      <c r="A14" s="61" t="s">
        <v>20</v>
      </c>
      <c r="B14" s="140"/>
      <c r="C14" s="141"/>
      <c r="D14" s="59"/>
    </row>
    <row r="15" spans="1:4" ht="15.75" customHeight="1" x14ac:dyDescent="0.35">
      <c r="A15" s="60" t="s">
        <v>28</v>
      </c>
      <c r="B15" s="140"/>
      <c r="C15" s="141"/>
      <c r="D15" s="59"/>
    </row>
    <row r="16" spans="1:4" ht="15.75" customHeight="1" x14ac:dyDescent="0.35">
      <c r="A16" s="60" t="s">
        <v>29</v>
      </c>
      <c r="B16" s="140"/>
      <c r="C16" s="141"/>
      <c r="D16" s="59"/>
    </row>
    <row r="17" spans="1:4" ht="15.75" customHeight="1" x14ac:dyDescent="0.35">
      <c r="A17" s="62" t="s">
        <v>30</v>
      </c>
      <c r="B17" s="142"/>
      <c r="C17" s="143"/>
      <c r="D17" s="59"/>
    </row>
    <row r="18" spans="1:4" ht="15.75" customHeight="1" x14ac:dyDescent="0.35">
      <c r="A18" s="60" t="s">
        <v>31</v>
      </c>
      <c r="B18" s="140"/>
      <c r="C18" s="141"/>
      <c r="D18" s="59"/>
    </row>
    <row r="19" spans="1:4" ht="15.75" customHeight="1" x14ac:dyDescent="0.35">
      <c r="A19" s="60" t="s">
        <v>32</v>
      </c>
      <c r="B19" s="140"/>
      <c r="C19" s="141"/>
      <c r="D19" s="59"/>
    </row>
    <row r="20" spans="1:4" ht="15.75" customHeight="1" x14ac:dyDescent="0.35">
      <c r="A20" s="60" t="s">
        <v>33</v>
      </c>
      <c r="B20" s="140"/>
      <c r="C20" s="141"/>
      <c r="D20" s="59"/>
    </row>
    <row r="21" spans="1:4" ht="15.75" customHeight="1" x14ac:dyDescent="0.35">
      <c r="A21" s="60" t="s">
        <v>38</v>
      </c>
      <c r="B21" s="142"/>
      <c r="C21" s="143"/>
      <c r="D21" s="63" t="e">
        <f>(AVERAGE(B18:C20))</f>
        <v>#DIV/0!</v>
      </c>
    </row>
    <row r="22" spans="1:4" ht="15.75" customHeight="1" x14ac:dyDescent="0.35">
      <c r="A22" s="58" t="s">
        <v>134</v>
      </c>
      <c r="B22" s="142"/>
      <c r="C22" s="143"/>
      <c r="D22" s="63" t="e">
        <f>((0.87*$B16*$B15*D21)/($B13*$B12))/100</f>
        <v>#DIV/0!</v>
      </c>
    </row>
    <row r="23" spans="1:4" ht="15.75" customHeight="1" x14ac:dyDescent="0.35">
      <c r="A23" s="62" t="s">
        <v>40</v>
      </c>
      <c r="B23" s="142"/>
      <c r="C23" s="143"/>
      <c r="D23" s="64"/>
    </row>
    <row r="24" spans="1:4" ht="15.75" customHeight="1" x14ac:dyDescent="0.35">
      <c r="A24" s="60" t="s">
        <v>31</v>
      </c>
      <c r="B24" s="140"/>
      <c r="C24" s="141"/>
      <c r="D24" s="64"/>
    </row>
    <row r="25" spans="1:4" ht="15.75" customHeight="1" x14ac:dyDescent="0.35">
      <c r="A25" s="60" t="s">
        <v>32</v>
      </c>
      <c r="B25" s="140"/>
      <c r="C25" s="141"/>
      <c r="D25" s="64"/>
    </row>
    <row r="26" spans="1:4" ht="15.75" customHeight="1" x14ac:dyDescent="0.35">
      <c r="A26" s="60" t="s">
        <v>33</v>
      </c>
      <c r="B26" s="140"/>
      <c r="C26" s="141"/>
      <c r="D26" s="64"/>
    </row>
    <row r="27" spans="1:4" ht="15.75" customHeight="1" x14ac:dyDescent="0.35">
      <c r="A27" s="60" t="s">
        <v>38</v>
      </c>
      <c r="B27" s="142"/>
      <c r="C27" s="143"/>
      <c r="D27" s="63" t="e">
        <f>(AVERAGE(B24:C26))</f>
        <v>#DIV/0!</v>
      </c>
    </row>
    <row r="28" spans="1:4" ht="15.75" customHeight="1" x14ac:dyDescent="0.35">
      <c r="A28" s="58" t="s">
        <v>135</v>
      </c>
      <c r="B28" s="142"/>
      <c r="C28" s="143"/>
      <c r="D28" s="63" t="e">
        <f>((0.87*$B15*$B16*D27)/($B13*$B12))/100</f>
        <v>#DIV/0!</v>
      </c>
    </row>
    <row r="29" spans="1:4" ht="8.25" customHeight="1" x14ac:dyDescent="0.35">
      <c r="A29" s="65"/>
      <c r="B29" s="142"/>
      <c r="C29" s="143"/>
      <c r="D29" s="59"/>
    </row>
    <row r="30" spans="1:4" ht="15.75" customHeight="1" x14ac:dyDescent="0.35">
      <c r="A30" s="60" t="s">
        <v>42</v>
      </c>
      <c r="B30" s="142"/>
      <c r="C30" s="143"/>
      <c r="D30" s="63" t="e">
        <f>(0.667*D28)+(0.333*D22)</f>
        <v>#DIV/0!</v>
      </c>
    </row>
    <row r="31" spans="1:4" ht="15.75" customHeight="1" x14ac:dyDescent="0.35">
      <c r="A31" s="122" t="s">
        <v>122</v>
      </c>
      <c r="B31" s="123"/>
      <c r="C31" s="123"/>
      <c r="D31" s="124"/>
    </row>
    <row r="32" spans="1:4" ht="15.75" customHeight="1" x14ac:dyDescent="0.35">
      <c r="A32" s="60" t="s">
        <v>1</v>
      </c>
      <c r="B32" s="150" t="s">
        <v>2</v>
      </c>
      <c r="C32" s="146"/>
      <c r="D32" s="63" t="e">
        <f>D30*B13*B12/B14</f>
        <v>#DIV/0!</v>
      </c>
    </row>
    <row r="33" spans="1:4" ht="38.25" x14ac:dyDescent="0.35">
      <c r="A33" s="67" t="s">
        <v>85</v>
      </c>
      <c r="B33" s="145"/>
      <c r="C33" s="146"/>
      <c r="D33" s="68"/>
    </row>
    <row r="34" spans="1:4" ht="32.450000000000003" customHeight="1" x14ac:dyDescent="0.35">
      <c r="A34" s="67" t="s">
        <v>81</v>
      </c>
      <c r="B34" s="142"/>
      <c r="C34" s="143"/>
      <c r="D34" s="78" t="e">
        <f>ABS((D32-B33)/B33)</f>
        <v>#DIV/0!</v>
      </c>
    </row>
    <row r="35" spans="1:4" ht="15.75" customHeight="1" x14ac:dyDescent="0.35">
      <c r="A35" s="70" t="s">
        <v>94</v>
      </c>
      <c r="B35" s="147" t="str">
        <f>IF('Phantom Site Scanning Data Form'!G45="","",'Phantom Site Scanning Data Form'!G45)</f>
        <v/>
      </c>
      <c r="C35" s="148"/>
      <c r="D35" s="68"/>
    </row>
    <row r="36" spans="1:4" ht="15.75" customHeight="1" x14ac:dyDescent="0.35">
      <c r="A36" s="60" t="s">
        <v>3</v>
      </c>
      <c r="B36" s="151" t="s">
        <v>125</v>
      </c>
      <c r="C36" s="146"/>
      <c r="D36" s="63" t="e">
        <f>D32*12</f>
        <v>#DIV/0!</v>
      </c>
    </row>
    <row r="37" spans="1:4" ht="15.75" customHeight="1" x14ac:dyDescent="0.35">
      <c r="A37" s="76" t="s">
        <v>126</v>
      </c>
      <c r="B37" s="155" t="s">
        <v>100</v>
      </c>
      <c r="C37" s="153"/>
      <c r="D37" s="81" t="e">
        <f>1.9852*EXP(-0.0486*15)*D32</f>
        <v>#DIV/0!</v>
      </c>
    </row>
    <row r="38" spans="1:4" ht="15.75" customHeight="1" x14ac:dyDescent="0.35">
      <c r="A38" s="72" t="s">
        <v>92</v>
      </c>
      <c r="B38" s="149"/>
      <c r="C38" s="149"/>
      <c r="D38" s="57"/>
    </row>
    <row r="39" spans="1:4" ht="4.5" hidden="1" customHeight="1" x14ac:dyDescent="0.35">
      <c r="A39" s="2"/>
    </row>
    <row r="40" spans="1:4" x14ac:dyDescent="0.35">
      <c r="A40" s="127" t="s">
        <v>95</v>
      </c>
      <c r="B40" s="128"/>
      <c r="C40" s="128"/>
      <c r="D40" s="129"/>
    </row>
    <row r="41" spans="1:4" x14ac:dyDescent="0.35">
      <c r="A41" s="130" t="s">
        <v>4</v>
      </c>
      <c r="B41" s="131"/>
      <c r="C41" s="131"/>
      <c r="D41" s="132"/>
    </row>
    <row r="42" spans="1:4" ht="9" customHeight="1" x14ac:dyDescent="0.35">
      <c r="A42" s="133" t="s">
        <v>5</v>
      </c>
      <c r="B42" s="134"/>
      <c r="C42" s="134"/>
      <c r="D42" s="135"/>
    </row>
    <row r="43" spans="1:4" ht="9" customHeight="1" x14ac:dyDescent="0.35"/>
    <row r="44" spans="1:4" x14ac:dyDescent="0.35">
      <c r="A44" s="136" t="s">
        <v>6</v>
      </c>
      <c r="B44" s="126"/>
      <c r="C44" s="126"/>
      <c r="D44" s="126"/>
    </row>
    <row r="45" spans="1:4" x14ac:dyDescent="0.35">
      <c r="A45" s="125" t="s">
        <v>7</v>
      </c>
      <c r="B45" s="126"/>
      <c r="C45" s="126"/>
      <c r="D45" s="126"/>
    </row>
  </sheetData>
  <sheetProtection selectLockedCells="1"/>
  <mergeCells count="36">
    <mergeCell ref="A45:D45"/>
    <mergeCell ref="B32:C32"/>
    <mergeCell ref="B33:C33"/>
    <mergeCell ref="B34:C34"/>
    <mergeCell ref="B35:C35"/>
    <mergeCell ref="B36:C36"/>
    <mergeCell ref="B37:C37"/>
    <mergeCell ref="B38:C38"/>
    <mergeCell ref="A40:D40"/>
    <mergeCell ref="A41:D41"/>
    <mergeCell ref="A42:D42"/>
    <mergeCell ref="A44:D44"/>
    <mergeCell ref="A31:D31"/>
    <mergeCell ref="B20:C20"/>
    <mergeCell ref="B21:C21"/>
    <mergeCell ref="B22:C22"/>
    <mergeCell ref="B23:C23"/>
    <mergeCell ref="B24:C24"/>
    <mergeCell ref="B25:C25"/>
    <mergeCell ref="B26:C26"/>
    <mergeCell ref="B27:C27"/>
    <mergeCell ref="B28:C28"/>
    <mergeCell ref="B29:C29"/>
    <mergeCell ref="B30:C30"/>
    <mergeCell ref="B19:C19"/>
    <mergeCell ref="A1:D1"/>
    <mergeCell ref="A5:D5"/>
    <mergeCell ref="B7:C7"/>
    <mergeCell ref="B11:C11"/>
    <mergeCell ref="B12:C12"/>
    <mergeCell ref="B13:C13"/>
    <mergeCell ref="B14:C14"/>
    <mergeCell ref="B15:C15"/>
    <mergeCell ref="B16:C16"/>
    <mergeCell ref="B17:C17"/>
    <mergeCell ref="B18:C18"/>
  </mergeCells>
  <printOptions horizontalCentered="1" verticalCentered="1"/>
  <pageMargins left="0.25" right="0.25" top="0.31" bottom="0.33" header="0.3" footer="0.3"/>
  <pageSetup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Phantom Site Scanning Data Form</vt:lpstr>
      <vt:lpstr>Adult Head SE</vt:lpstr>
      <vt:lpstr>Adult Head DE 1 Scan</vt:lpstr>
      <vt:lpstr>Adult Head DE 2 Scan</vt:lpstr>
      <vt:lpstr>Adult Abd SE </vt:lpstr>
      <vt:lpstr>Adult Abd DE 1 Scan</vt:lpstr>
      <vt:lpstr>Adult Abd DE 2 Scan</vt:lpstr>
      <vt:lpstr>Ped Head SE</vt:lpstr>
      <vt:lpstr>Ped Head DE 1 Scan</vt:lpstr>
      <vt:lpstr>Ped Head DE 2 Scan</vt:lpstr>
      <vt:lpstr>Ped Abd SE</vt:lpstr>
      <vt:lpstr>Ped Abd DE 1 Scan</vt:lpstr>
      <vt:lpstr>Ped Abd DE 2 Scan</vt:lpstr>
      <vt:lpstr>Sheet1</vt:lpstr>
      <vt:lpstr>'Adult Abd DE 1 Scan'!Print_Area</vt:lpstr>
      <vt:lpstr>'Adult Abd DE 2 Scan'!Print_Area</vt:lpstr>
      <vt:lpstr>'Adult Abd SE '!Print_Area</vt:lpstr>
      <vt:lpstr>'Adult Head DE 1 Scan'!Print_Area</vt:lpstr>
      <vt:lpstr>'Adult Head DE 2 Scan'!Print_Area</vt:lpstr>
      <vt:lpstr>'Adult Head SE'!Print_Area</vt:lpstr>
      <vt:lpstr>'Ped Abd DE 1 Scan'!Print_Area</vt:lpstr>
      <vt:lpstr>'Ped Abd DE 2 Scan'!Print_Area</vt:lpstr>
      <vt:lpstr>'Ped Abd SE'!Print_Area</vt:lpstr>
      <vt:lpstr>'Ped Head DE 1 Scan'!Print_Area</vt:lpstr>
      <vt:lpstr>'Ped Head DE 2 Scan'!Print_Area</vt:lpstr>
      <vt:lpstr>'Ped Head 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Branham</dc:creator>
  <cp:lastModifiedBy>Kathleen Albus</cp:lastModifiedBy>
  <cp:lastPrinted>2019-10-18T04:57:20Z</cp:lastPrinted>
  <dcterms:created xsi:type="dcterms:W3CDTF">2010-09-27T20:50:25Z</dcterms:created>
  <dcterms:modified xsi:type="dcterms:W3CDTF">2022-10-20T15:47:54Z</dcterms:modified>
</cp:coreProperties>
</file>